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Бюджет\Ришення\сесія 58\Виконання бюджету за 9 місяців2018р\"/>
    </mc:Choice>
  </mc:AlternateContent>
  <bookViews>
    <workbookView xWindow="720" yWindow="60" windowWidth="15180" windowHeight="6225"/>
  </bookViews>
  <sheets>
    <sheet name="1" sheetId="1" r:id="rId1"/>
  </sheets>
  <definedNames>
    <definedName name="Z_356CC87D_C45A_423A_9572_F74069546E3E_.wvu.Rows" localSheetId="0" hidden="1">'1'!#REF!,'1'!#REF!,'1'!#REF!</definedName>
    <definedName name="Z_60B70A26_12E7_443E_83DE_AF94588CA160_.wvu.Rows" localSheetId="0" hidden="1">'1'!#REF!,'1'!#REF!,'1'!#REF!</definedName>
    <definedName name="_xlnm.Print_Area" localSheetId="0">'1'!$A$1:$G$132</definedName>
  </definedNames>
  <calcPr calcId="152511"/>
  <customWorkbookViews>
    <customWorkbookView name="lubow - Личное представление" guid="{356CC87D-C45A-423A-9572-F74069546E3E}" mergeInterval="0" personalView="1" maximized="1" windowWidth="1276" windowHeight="758" activeSheetId="1"/>
    <customWorkbookView name="nataha - Личное представление" guid="{60B70A26-12E7-443E-83DE-AF94588CA160}" mergeInterval="0" personalView="1" maximized="1" windowWidth="1276" windowHeight="833" activeSheetId="1"/>
    <customWorkbookView name="lena - Личное представление" guid="{2C2CFF0B-8759-4E25-94E2-B667FE22E70B}" mergeInterval="0" personalView="1" maximized="1" windowWidth="1276" windowHeight="822" activeSheetId="1"/>
  </customWorkbookViews>
</workbook>
</file>

<file path=xl/calcChain.xml><?xml version="1.0" encoding="utf-8"?>
<calcChain xmlns="http://schemas.openxmlformats.org/spreadsheetml/2006/main">
  <c r="G40" i="1" l="1"/>
  <c r="F40" i="1"/>
  <c r="F116" i="1" l="1"/>
  <c r="G116" i="1"/>
  <c r="E81" i="1" l="1"/>
  <c r="D81" i="1"/>
  <c r="C81" i="1"/>
  <c r="G82" i="1"/>
  <c r="F82" i="1"/>
  <c r="F118" i="1" l="1"/>
  <c r="G118" i="1"/>
  <c r="F115" i="1"/>
  <c r="G115" i="1"/>
  <c r="F92" i="1"/>
  <c r="G92" i="1"/>
  <c r="G56" i="1"/>
  <c r="F56" i="1"/>
  <c r="E55" i="1"/>
  <c r="D55" i="1"/>
  <c r="C55" i="1"/>
  <c r="G55" i="1" l="1"/>
  <c r="F55" i="1"/>
  <c r="E87" i="1" l="1"/>
  <c r="D87" i="1"/>
  <c r="F121" i="1" l="1"/>
  <c r="G121" i="1"/>
  <c r="F123" i="1"/>
  <c r="G123" i="1"/>
  <c r="F91" i="1"/>
  <c r="G91" i="1"/>
  <c r="F86" i="1"/>
  <c r="G86" i="1"/>
  <c r="F85" i="1"/>
  <c r="G85" i="1"/>
  <c r="F119" i="1"/>
  <c r="G119" i="1"/>
  <c r="F122" i="1"/>
  <c r="G122" i="1"/>
  <c r="F87" i="1"/>
  <c r="C14" i="1"/>
  <c r="F67" i="1"/>
  <c r="G67" i="1"/>
  <c r="E44" i="1"/>
  <c r="D44" i="1"/>
  <c r="C44" i="1"/>
  <c r="F102" i="1"/>
  <c r="G102" i="1"/>
  <c r="F101" i="1"/>
  <c r="G101" i="1"/>
  <c r="E50" i="1"/>
  <c r="E49" i="1" s="1"/>
  <c r="D50" i="1"/>
  <c r="D49" i="1" s="1"/>
  <c r="C50" i="1"/>
  <c r="C49" i="1" s="1"/>
  <c r="D74" i="1"/>
  <c r="E9" i="1"/>
  <c r="E26" i="1"/>
  <c r="E14" i="1"/>
  <c r="E58" i="1"/>
  <c r="E57" i="1" s="1"/>
  <c r="E69" i="1"/>
  <c r="E74" i="1"/>
  <c r="F74" i="1" s="1"/>
  <c r="D26" i="1"/>
  <c r="D9" i="1"/>
  <c r="D14" i="1"/>
  <c r="D58" i="1"/>
  <c r="D57" i="1" s="1"/>
  <c r="G65" i="1"/>
  <c r="D69" i="1"/>
  <c r="F81" i="1"/>
  <c r="C26" i="1"/>
  <c r="C9" i="1"/>
  <c r="C87" i="1"/>
  <c r="F89" i="1"/>
  <c r="G89" i="1"/>
  <c r="G46" i="1"/>
  <c r="F46" i="1"/>
  <c r="E95" i="1"/>
  <c r="E104" i="1"/>
  <c r="D95" i="1"/>
  <c r="D104" i="1"/>
  <c r="C104" i="1"/>
  <c r="C95" i="1"/>
  <c r="F117" i="1"/>
  <c r="G117" i="1"/>
  <c r="C58" i="1"/>
  <c r="C57" i="1" s="1"/>
  <c r="C69" i="1"/>
  <c r="C74" i="1"/>
  <c r="F38" i="1"/>
  <c r="G38" i="1"/>
  <c r="G120" i="1"/>
  <c r="F120" i="1"/>
  <c r="G114" i="1"/>
  <c r="F114" i="1"/>
  <c r="G45" i="1"/>
  <c r="F45" i="1"/>
  <c r="G88" i="1"/>
  <c r="F88" i="1"/>
  <c r="E22" i="1"/>
  <c r="D22" i="1"/>
  <c r="C22" i="1"/>
  <c r="G64" i="1"/>
  <c r="G54" i="1"/>
  <c r="G53" i="1"/>
  <c r="G52" i="1"/>
  <c r="G48" i="1"/>
  <c r="G47" i="1"/>
  <c r="G63" i="1"/>
  <c r="G43" i="1"/>
  <c r="F64" i="1"/>
  <c r="F54" i="1"/>
  <c r="F53" i="1"/>
  <c r="F52" i="1"/>
  <c r="F48" i="1"/>
  <c r="F47" i="1"/>
  <c r="F63" i="1"/>
  <c r="F43" i="1"/>
  <c r="G62" i="1"/>
  <c r="F62" i="1"/>
  <c r="G61" i="1"/>
  <c r="F61" i="1"/>
  <c r="G60" i="1"/>
  <c r="F60" i="1"/>
  <c r="G66" i="1"/>
  <c r="F66" i="1"/>
  <c r="E24" i="1"/>
  <c r="G83" i="1"/>
  <c r="F83" i="1"/>
  <c r="G125" i="1"/>
  <c r="F125" i="1"/>
  <c r="G124" i="1"/>
  <c r="F124" i="1"/>
  <c r="G113" i="1"/>
  <c r="F113" i="1"/>
  <c r="G111" i="1"/>
  <c r="F111" i="1"/>
  <c r="G110" i="1"/>
  <c r="F110" i="1"/>
  <c r="G109" i="1"/>
  <c r="F109" i="1"/>
  <c r="G107" i="1"/>
  <c r="F107" i="1"/>
  <c r="G106" i="1"/>
  <c r="F106" i="1"/>
  <c r="G98" i="1"/>
  <c r="F98" i="1"/>
  <c r="G37" i="1"/>
  <c r="F37" i="1"/>
  <c r="F68" i="1"/>
  <c r="G68" i="1"/>
  <c r="D24" i="1"/>
  <c r="C24" i="1"/>
  <c r="G80" i="1"/>
  <c r="F80" i="1"/>
  <c r="G79" i="1"/>
  <c r="F79" i="1"/>
  <c r="G36" i="1"/>
  <c r="F36" i="1"/>
  <c r="G35" i="1"/>
  <c r="F35" i="1"/>
  <c r="G25" i="1"/>
  <c r="F25" i="1"/>
  <c r="G23" i="1"/>
  <c r="F23" i="1"/>
  <c r="G19" i="1"/>
  <c r="F19" i="1"/>
  <c r="F112" i="1"/>
  <c r="G112" i="1"/>
  <c r="F108" i="1"/>
  <c r="G108" i="1"/>
  <c r="F31" i="1"/>
  <c r="F11" i="1"/>
  <c r="G11" i="1"/>
  <c r="F12" i="1"/>
  <c r="G12" i="1"/>
  <c r="F13" i="1"/>
  <c r="G13" i="1"/>
  <c r="F16" i="1"/>
  <c r="G16" i="1"/>
  <c r="F17" i="1"/>
  <c r="G17" i="1"/>
  <c r="F18" i="1"/>
  <c r="G18" i="1"/>
  <c r="F20" i="1"/>
  <c r="G20" i="1"/>
  <c r="F28" i="1"/>
  <c r="G28" i="1"/>
  <c r="F29" i="1"/>
  <c r="G29" i="1"/>
  <c r="F30" i="1"/>
  <c r="G30" i="1"/>
  <c r="G31" i="1"/>
  <c r="F32" i="1"/>
  <c r="G32" i="1"/>
  <c r="F33" i="1"/>
  <c r="G33" i="1"/>
  <c r="F42" i="1"/>
  <c r="G42" i="1"/>
  <c r="F84" i="1"/>
  <c r="G84" i="1"/>
  <c r="F71" i="1"/>
  <c r="G71" i="1"/>
  <c r="F72" i="1"/>
  <c r="G72" i="1"/>
  <c r="F73" i="1"/>
  <c r="G73" i="1"/>
  <c r="F76" i="1"/>
  <c r="G76" i="1"/>
  <c r="F77" i="1"/>
  <c r="G77" i="1"/>
  <c r="F78" i="1"/>
  <c r="G78" i="1"/>
  <c r="F90" i="1"/>
  <c r="G90" i="1"/>
  <c r="F96" i="1"/>
  <c r="G96" i="1"/>
  <c r="F97" i="1"/>
  <c r="G97" i="1"/>
  <c r="F99" i="1"/>
  <c r="G99" i="1"/>
  <c r="F100" i="1"/>
  <c r="G100" i="1"/>
  <c r="F103" i="1"/>
  <c r="G103" i="1"/>
  <c r="F105" i="1"/>
  <c r="G105" i="1"/>
  <c r="F65" i="1"/>
  <c r="C21" i="1"/>
  <c r="G87" i="1"/>
  <c r="F104" i="1"/>
  <c r="F95" i="1" l="1"/>
  <c r="C41" i="1"/>
  <c r="C93" i="1" s="1"/>
  <c r="G9" i="1"/>
  <c r="F14" i="1"/>
  <c r="C126" i="1"/>
  <c r="F50" i="1"/>
  <c r="G14" i="1"/>
  <c r="D41" i="1"/>
  <c r="D93" i="1" s="1"/>
  <c r="E41" i="1"/>
  <c r="E93" i="1" s="1"/>
  <c r="F9" i="1"/>
  <c r="G95" i="1"/>
  <c r="D126" i="1"/>
  <c r="F26" i="1"/>
  <c r="F57" i="1"/>
  <c r="G58" i="1"/>
  <c r="F58" i="1"/>
  <c r="G57" i="1"/>
  <c r="G50" i="1"/>
  <c r="F69" i="1"/>
  <c r="F44" i="1"/>
  <c r="G44" i="1"/>
  <c r="F24" i="1"/>
  <c r="E21" i="1"/>
  <c r="G104" i="1"/>
  <c r="E126" i="1"/>
  <c r="G81" i="1"/>
  <c r="G74" i="1"/>
  <c r="G69" i="1"/>
  <c r="G49" i="1"/>
  <c r="F49" i="1"/>
  <c r="G26" i="1"/>
  <c r="G24" i="1"/>
  <c r="D21" i="1"/>
  <c r="F21" i="1" s="1"/>
  <c r="F22" i="1"/>
  <c r="G22" i="1"/>
  <c r="C127" i="1" l="1"/>
  <c r="D127" i="1"/>
  <c r="G126" i="1"/>
  <c r="G21" i="1"/>
  <c r="F126" i="1"/>
  <c r="F41" i="1"/>
  <c r="G41" i="1"/>
  <c r="E127" i="1"/>
  <c r="G127" i="1" s="1"/>
  <c r="G93" i="1" l="1"/>
  <c r="F127" i="1"/>
  <c r="F93" i="1"/>
</calcChain>
</file>

<file path=xl/sharedStrings.xml><?xml version="1.0" encoding="utf-8"?>
<sst xmlns="http://schemas.openxmlformats.org/spreadsheetml/2006/main" count="205" uniqueCount="141">
  <si>
    <t>Назва</t>
  </si>
  <si>
    <t xml:space="preserve"> ЗВІТ ПРО ВИКОНАННЯ БЮДЖЕТУ м.ЛЮБОТИН</t>
  </si>
  <si>
    <t>уточнений план звітного періоду</t>
  </si>
  <si>
    <t xml:space="preserve"> ВСЬОГО видатків загального фонду</t>
  </si>
  <si>
    <t>Освіта</t>
  </si>
  <si>
    <t>Фізкультура і спорт</t>
  </si>
  <si>
    <t xml:space="preserve"> Власні надходження</t>
  </si>
  <si>
    <t>Охорона та раціональне використання природних ресурсів</t>
  </si>
  <si>
    <t xml:space="preserve"> ВСЬОГО видатків спеціального фонду</t>
  </si>
  <si>
    <t>Спеціальний фонд</t>
  </si>
  <si>
    <t>ВСЬОГО видатків загального і спеціального фонду</t>
  </si>
  <si>
    <t>в т.ч.</t>
  </si>
  <si>
    <t>заробітна плата з нарахуваннями</t>
  </si>
  <si>
    <t>продукти харчування</t>
  </si>
  <si>
    <t>медикаменти та перв"язувальні матеріали</t>
  </si>
  <si>
    <t>Відхилення +; -</t>
  </si>
  <si>
    <t>Бюджет розвитку</t>
  </si>
  <si>
    <t>оплата комунальних послуг та енергоносіїв</t>
  </si>
  <si>
    <t xml:space="preserve">(тис. грн. ) </t>
  </si>
  <si>
    <t>% виконання</t>
  </si>
  <si>
    <t xml:space="preserve"> ВИДАТКИ</t>
  </si>
  <si>
    <t>соціальне забезпечення</t>
  </si>
  <si>
    <t>ДЮСШ</t>
  </si>
  <si>
    <t xml:space="preserve">КЗ-МЦ ФЗН «Спорт для всіх»  </t>
  </si>
  <si>
    <t>Охорона здоров"я</t>
  </si>
  <si>
    <t>Організація та проведення громадських робіт</t>
  </si>
  <si>
    <t>1000</t>
  </si>
  <si>
    <t>0100</t>
  </si>
  <si>
    <t>КПКВ</t>
  </si>
  <si>
    <t>інші видатки</t>
  </si>
  <si>
    <t xml:space="preserve">інші видатки </t>
  </si>
  <si>
    <t>в т.ч. видатки за рахунок освітньої субвенції:</t>
  </si>
  <si>
    <t>Надання загальної середньої освіти загальноосвітніми навчальними закладами, в т.ч.:</t>
  </si>
  <si>
    <t>1020</t>
  </si>
  <si>
    <t>1030</t>
  </si>
  <si>
    <t>Надання загальної середньої освіти вечірніми (змінними) школами, в т.ч.:</t>
  </si>
  <si>
    <t>2000</t>
  </si>
  <si>
    <t>2010</t>
  </si>
  <si>
    <t>3000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</si>
  <si>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</si>
  <si>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3010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</si>
  <si>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</si>
  <si>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</si>
  <si>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3030</t>
  </si>
  <si>
    <t>3040</t>
  </si>
  <si>
    <t>3080</t>
  </si>
  <si>
    <t>3100</t>
  </si>
  <si>
    <t>3240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</si>
  <si>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</si>
  <si>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</si>
  <si>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4000</t>
  </si>
  <si>
    <t>5000</t>
  </si>
  <si>
    <t>5031</t>
  </si>
  <si>
    <t>5061</t>
  </si>
  <si>
    <t>6000</t>
  </si>
  <si>
    <t>Затверджено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</si>
  <si>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</si>
  <si>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</si>
  <si>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Державне управління</t>
  </si>
  <si>
    <t>Соціальний захист та соціальне забезпечення</t>
  </si>
  <si>
    <t>Культура і мистецтво</t>
  </si>
  <si>
    <t>Дежавне управління</t>
  </si>
  <si>
    <t>6310</t>
  </si>
  <si>
    <t>Реалізація заходів щодо інвестиційного розвитку території</t>
  </si>
  <si>
    <t>Загальний фонд</t>
  </si>
  <si>
    <t>Охорона здоров”я</t>
  </si>
  <si>
    <t>Фізична культура і спорт</t>
  </si>
  <si>
    <t>Житлово - комунальне господарство</t>
  </si>
  <si>
    <t>Резервний фонд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</si>
  <si>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</si>
  <si>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</si>
  <si>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план 2018 року з урахуванням змін</t>
  </si>
  <si>
    <t>2144</t>
  </si>
  <si>
    <t>2146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</si>
  <si>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</si>
  <si>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</si>
  <si>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</si>
  <si>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3032</t>
  </si>
  <si>
    <t>3033</t>
  </si>
  <si>
    <t>Надання допомоги сім'ям з дітьми, малозабезпеченим сім’ям, тимчасової допомоги дітям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</si>
  <si>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</si>
  <si>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</si>
  <si>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</si>
  <si>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</si>
  <si>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</si>
  <si>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</si>
  <si>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Інші заклади та заходи</t>
  </si>
  <si>
    <t>3140</t>
  </si>
  <si>
    <t>Здійснення соціальної роботи з вразливими категоріями населення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</si>
  <si>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</si>
  <si>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</si>
  <si>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</si>
  <si>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>Заходи державної політики з питань сім'ї</t>
  </si>
  <si>
    <t>3123</t>
  </si>
  <si>
    <t>6030</t>
  </si>
  <si>
    <t>Організація благоустрою населених пунктів</t>
  </si>
  <si>
    <t>7400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</si>
  <si>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</si>
  <si>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 за рахунок коштів місцевого бюджету</t>
  </si>
  <si>
    <t>7680</t>
  </si>
  <si>
    <t>Членські внески до асоціацій органів місцевого самоврядування</t>
  </si>
  <si>
    <t>6011</t>
  </si>
  <si>
    <t>Експлуатація та технічне обслуговування житлового фонду</t>
  </si>
  <si>
    <t>7321</t>
  </si>
  <si>
    <t>Будівництво освітніх установ та закладів</t>
  </si>
  <si>
    <t>8311</t>
  </si>
  <si>
    <t>2111</t>
  </si>
  <si>
    <t>6013</t>
  </si>
  <si>
    <t>Забезпечення діяльності водопровідно-каналізаційного господарства</t>
  </si>
  <si>
    <t>7461</t>
  </si>
  <si>
    <t>7350</t>
  </si>
  <si>
    <t>Розроблення схем планування та забудови територій (містобудівної документації)</t>
  </si>
  <si>
    <t>7370</t>
  </si>
  <si>
    <t>Реалізація інших заходів щодо соціально-економічного розвитку територій</t>
  </si>
  <si>
    <t>7650</t>
  </si>
  <si>
    <t>Проведення експертної грошової оцінки земельної ділянки чи права на неї</t>
  </si>
  <si>
    <t>8700</t>
  </si>
  <si>
    <t>9770</t>
  </si>
  <si>
    <t>Інші субвенції з місцевого бюджету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</si>
  <si>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</si>
  <si>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</si>
  <si>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7368</t>
  </si>
  <si>
    <t>Виконання інвестиційних проектів за рахунок субвенцій з інших бюджетів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</si>
  <si>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</si>
  <si>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</si>
  <si>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КНП "ЦПМСД"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</si>
  <si>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</si>
  <si>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</si>
  <si>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</si>
  <si>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</si>
  <si>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7322</t>
  </si>
  <si>
    <t>Будівництво медичних установ та закладів</t>
  </si>
  <si>
    <t xml:space="preserve">за січень-вересень 2018 р. </t>
  </si>
  <si>
    <t>Виконано за січень-вересень 2018 року</t>
  </si>
  <si>
    <t>КНП "Люботинська міська лікарня"</t>
  </si>
  <si>
    <t>в т.ч. видатки за рахунок медичної субвенції:</t>
  </si>
  <si>
    <t>7330</t>
  </si>
  <si>
    <t>Будівництво інших об`єктів соціальної та виробничої інфраструктури комунальної власності</t>
  </si>
  <si>
    <t>Секретар міської ради</t>
  </si>
  <si>
    <t>В.І. Гречко</t>
  </si>
  <si>
    <t>Додаток 2
до рішення LVIII сесії VII скликання ЛМР
 від 30.10.2018р. №419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</si>
</sst>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25" x14ac:knownFonts="1">
    <font>
      <sz val="10"/>
      <name val="Arial Cyr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sz val="11"/>
      <color indexed="10"/>
      <name val="Times New Roman"/>
      <family val="1"/>
      <charset val="204"/>
    </font>
    <font>
      <sz val="8"/>
      <name val="Arial Cyr"/>
      <charset val="204"/>
    </font>
    <font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wrapText="1"/>
    </xf>
    <xf numFmtId="165" fontId="0" fillId="0" borderId="0" xfId="0" applyNumberFormat="1"/>
    <xf numFmtId="0" fontId="8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0" fillId="0" borderId="0" xfId="0" applyFont="1"/>
    <xf numFmtId="0" fontId="11" fillId="0" borderId="0" xfId="0" applyFont="1"/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/>
    <xf numFmtId="0" fontId="6" fillId="0" borderId="0" xfId="0" applyFont="1"/>
    <xf numFmtId="0" fontId="6" fillId="0" borderId="1" xfId="0" applyFont="1" applyBorder="1" applyAlignment="1">
      <alignment horizontal="justify" vertical="center" wrapText="1"/>
    </xf>
    <xf numFmtId="0" fontId="7" fillId="0" borderId="0" xfId="0" applyFont="1"/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justify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165" fontId="5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justify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0" borderId="0" xfId="0" applyFont="1"/>
    <xf numFmtId="165" fontId="15" fillId="0" borderId="3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8" fillId="0" borderId="0" xfId="0" applyFont="1"/>
    <xf numFmtId="165" fontId="6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6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vertical="center"/>
    </xf>
    <xf numFmtId="165" fontId="19" fillId="0" borderId="1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justify" vertic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165" fontId="6" fillId="4" borderId="3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0" fontId="20" fillId="0" borderId="0" xfId="0" applyFont="1"/>
    <xf numFmtId="49" fontId="4" fillId="0" borderId="4" xfId="0" applyNumberFormat="1" applyFont="1" applyBorder="1" applyAlignment="1">
      <alignment horizontal="center" vertical="center"/>
    </xf>
    <xf numFmtId="165" fontId="15" fillId="4" borderId="1" xfId="0" applyNumberFormat="1" applyFont="1" applyFill="1" applyBorder="1" applyAlignment="1">
      <alignment horizontal="center" vertical="center" wrapText="1"/>
    </xf>
    <xf numFmtId="0" fontId="22" fillId="0" borderId="1" xfId="0" quotePrefix="1" applyFont="1" applyBorder="1" applyAlignment="1">
      <alignment horizontal="center" vertical="center" wrapText="1"/>
    </xf>
    <xf numFmtId="2" fontId="22" fillId="0" borderId="1" xfId="0" quotePrefix="1" applyNumberFormat="1" applyFont="1" applyBorder="1" applyAlignment="1">
      <alignment vertical="center" wrapText="1"/>
    </xf>
    <xf numFmtId="0" fontId="0" fillId="0" borderId="0" xfId="0" applyFont="1"/>
    <xf numFmtId="0" fontId="23" fillId="0" borderId="1" xfId="0" quotePrefix="1" applyFont="1" applyBorder="1" applyAlignment="1">
      <alignment horizontal="center" vertical="center" wrapText="1"/>
    </xf>
    <xf numFmtId="2" fontId="23" fillId="0" borderId="1" xfId="0" quotePrefix="1" applyNumberFormat="1" applyFont="1" applyBorder="1" applyAlignment="1">
      <alignment vertical="center" wrapText="1"/>
    </xf>
    <xf numFmtId="165" fontId="15" fillId="4" borderId="3" xfId="0" applyNumberFormat="1" applyFont="1" applyFill="1" applyBorder="1" applyAlignment="1">
      <alignment horizontal="center" vertical="center" wrapText="1"/>
    </xf>
    <xf numFmtId="165" fontId="13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0" fillId="4" borderId="0" xfId="0" applyFont="1" applyFill="1"/>
    <xf numFmtId="0" fontId="9" fillId="0" borderId="1" xfId="0" applyFont="1" applyBorder="1" applyAlignment="1">
      <alignment horizontal="justify" vertical="center" wrapText="1"/>
    </xf>
    <xf numFmtId="0" fontId="15" fillId="4" borderId="0" xfId="0" applyFont="1" applyFill="1" applyAlignment="1">
      <alignment vertical="center" wrapText="1"/>
    </xf>
    <xf numFmtId="0" fontId="6" fillId="4" borderId="0" xfId="0" applyFont="1" applyFill="1" applyAlignment="1">
      <alignment vertical="center" wrapText="1"/>
    </xf>
    <xf numFmtId="0" fontId="1" fillId="0" borderId="5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12" fillId="0" borderId="0" xfId="0" applyFont="1" applyAlignment="1">
      <alignment horizontal="justify"/>
    </xf>
    <xf numFmtId="0" fontId="4" fillId="3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tabSelected="1" zoomScale="118" zoomScaleNormal="118" zoomScaleSheetLayoutView="126" workbookViewId="0">
      <selection activeCell="A2" sqref="A2:G2"/>
    </sheetView>
  </sheetViews>
  <sheetFormatPr defaultRowHeight="12.75" x14ac:dyDescent="0.2"/>
  <cols>
    <col min="1" max="1" width="7.42578125" customWidth="1"/>
    <col min="2" max="2" width="70.42578125" customWidth="1"/>
    <col min="3" max="3" width="13.140625" customWidth="1"/>
    <col min="4" max="4" width="13" customWidth="1"/>
    <col min="5" max="5" width="13.140625" customWidth="1"/>
    <col min="6" max="6" width="13.85546875" customWidth="1"/>
    <col min="7" max="7" width="11" customWidth="1"/>
    <col min="9" max="9" width="10.140625" bestFit="1" customWidth="1"/>
    <col min="12" max="12" width="9" customWidth="1"/>
  </cols>
  <sheetData>
    <row r="1" spans="1:13" ht="39" customHeight="1" x14ac:dyDescent="0.2">
      <c r="E1" s="115" t="s">
        <v>140</v>
      </c>
      <c r="F1" s="115"/>
      <c r="G1" s="115"/>
      <c r="H1" s="7"/>
    </row>
    <row r="2" spans="1:13" ht="18" customHeight="1" x14ac:dyDescent="0.3">
      <c r="A2" s="113" t="s">
        <v>1</v>
      </c>
      <c r="B2" s="113"/>
      <c r="C2" s="113"/>
      <c r="D2" s="113"/>
      <c r="E2" s="113"/>
      <c r="F2" s="113"/>
      <c r="G2" s="113"/>
      <c r="K2" s="6"/>
      <c r="L2" s="6"/>
      <c r="M2" s="6"/>
    </row>
    <row r="3" spans="1:13" ht="15.75" x14ac:dyDescent="0.25">
      <c r="A3" s="114" t="s">
        <v>132</v>
      </c>
      <c r="B3" s="114"/>
      <c r="C3" s="114"/>
      <c r="D3" s="114"/>
      <c r="E3" s="114"/>
      <c r="F3" s="114"/>
      <c r="G3" s="114"/>
    </row>
    <row r="4" spans="1:13" ht="15.75" x14ac:dyDescent="0.25">
      <c r="A4" s="114" t="s">
        <v>20</v>
      </c>
      <c r="B4" s="114"/>
      <c r="C4" s="114"/>
      <c r="D4" s="114"/>
      <c r="E4" s="114"/>
      <c r="F4" s="114"/>
      <c r="G4" s="114"/>
    </row>
    <row r="5" spans="1:13" ht="12.75" customHeight="1" x14ac:dyDescent="0.25">
      <c r="B5" s="112" t="s">
        <v>18</v>
      </c>
      <c r="C5" s="112"/>
      <c r="D5" s="112"/>
      <c r="E5" s="112"/>
      <c r="F5" s="112"/>
      <c r="G5" s="112"/>
    </row>
    <row r="6" spans="1:13" ht="15.75" customHeight="1" x14ac:dyDescent="0.2">
      <c r="A6" s="118" t="s">
        <v>28</v>
      </c>
      <c r="B6" s="122" t="s">
        <v>0</v>
      </c>
      <c r="C6" s="122" t="s">
        <v>55</v>
      </c>
      <c r="D6" s="122"/>
      <c r="E6" s="122" t="s">
        <v>133</v>
      </c>
      <c r="F6" s="122" t="s">
        <v>15</v>
      </c>
      <c r="G6" s="122" t="s">
        <v>19</v>
      </c>
    </row>
    <row r="7" spans="1:13" ht="57" customHeight="1" x14ac:dyDescent="0.2">
      <c r="A7" s="118"/>
      <c r="B7" s="122"/>
      <c r="C7" s="64" t="s">
        <v>71</v>
      </c>
      <c r="D7" s="64" t="s">
        <v>2</v>
      </c>
      <c r="E7" s="122"/>
      <c r="F7" s="122"/>
      <c r="G7" s="122"/>
    </row>
    <row r="8" spans="1:13" ht="15.75" x14ac:dyDescent="0.2">
      <c r="A8" s="10"/>
      <c r="B8" s="3" t="s">
        <v>64</v>
      </c>
      <c r="C8" s="12"/>
      <c r="D8" s="12"/>
      <c r="E8" s="12"/>
      <c r="F8" s="11"/>
      <c r="G8" s="12"/>
    </row>
    <row r="9" spans="1:13" ht="13.5" customHeight="1" x14ac:dyDescent="0.2">
      <c r="A9" s="17" t="s">
        <v>27</v>
      </c>
      <c r="B9" s="18" t="s">
        <v>58</v>
      </c>
      <c r="C9" s="76">
        <f>C11+C12+C13</f>
        <v>13783.308999999999</v>
      </c>
      <c r="D9" s="76">
        <f>D11+D12+D13</f>
        <v>10551.479000000001</v>
      </c>
      <c r="E9" s="76">
        <f>E11+E12+E13</f>
        <v>10198.852999999999</v>
      </c>
      <c r="F9" s="19">
        <f>E9-D9</f>
        <v>-352.62600000000202</v>
      </c>
      <c r="G9" s="77">
        <f>E9/D9*100</f>
        <v>96.658041967386737</v>
      </c>
    </row>
    <row r="10" spans="1:13" x14ac:dyDescent="0.2">
      <c r="A10" s="21"/>
      <c r="B10" s="15" t="s">
        <v>11</v>
      </c>
      <c r="C10" s="78"/>
      <c r="D10" s="78"/>
      <c r="E10" s="78"/>
      <c r="F10" s="22"/>
      <c r="G10" s="25"/>
    </row>
    <row r="11" spans="1:13" x14ac:dyDescent="0.2">
      <c r="A11" s="21"/>
      <c r="B11" s="15" t="s">
        <v>12</v>
      </c>
      <c r="C11" s="23">
        <v>12341.834999999999</v>
      </c>
      <c r="D11" s="23">
        <v>9480.5010000000002</v>
      </c>
      <c r="E11" s="23">
        <v>9428.7849999999999</v>
      </c>
      <c r="F11" s="22">
        <f>E11-D11</f>
        <v>-51.716000000000349</v>
      </c>
      <c r="G11" s="25">
        <f>E11/D11*100</f>
        <v>99.454501402404787</v>
      </c>
    </row>
    <row r="12" spans="1:13" x14ac:dyDescent="0.2">
      <c r="A12" s="21"/>
      <c r="B12" s="15" t="s">
        <v>17</v>
      </c>
      <c r="C12" s="23">
        <v>722.96699999999998</v>
      </c>
      <c r="D12" s="23">
        <v>450.41399999999999</v>
      </c>
      <c r="E12" s="24">
        <v>287.17599999999999</v>
      </c>
      <c r="F12" s="22">
        <f>E12-D12</f>
        <v>-163.238</v>
      </c>
      <c r="G12" s="25">
        <f>E12/D12*100</f>
        <v>63.758231316078096</v>
      </c>
    </row>
    <row r="13" spans="1:13" x14ac:dyDescent="0.2">
      <c r="A13" s="21"/>
      <c r="B13" s="15" t="s">
        <v>29</v>
      </c>
      <c r="C13" s="23">
        <v>718.50699999999995</v>
      </c>
      <c r="D13" s="23">
        <v>620.56399999999996</v>
      </c>
      <c r="E13" s="23">
        <v>482.892</v>
      </c>
      <c r="F13" s="22">
        <f>E13-D13</f>
        <v>-137.67199999999997</v>
      </c>
      <c r="G13" s="25">
        <f>E13/D13*100</f>
        <v>77.815019885136749</v>
      </c>
    </row>
    <row r="14" spans="1:13" ht="15" customHeight="1" x14ac:dyDescent="0.2">
      <c r="A14" s="17" t="s">
        <v>26</v>
      </c>
      <c r="B14" s="18" t="s">
        <v>4</v>
      </c>
      <c r="C14" s="76">
        <f>C16+C17+C18+C19+C20</f>
        <v>58225.597000000002</v>
      </c>
      <c r="D14" s="76">
        <f>D16+D17+D18+D19+D20</f>
        <v>43266.300999999999</v>
      </c>
      <c r="E14" s="76">
        <f>E16+E17+E18+E19+E20</f>
        <v>40945.139000000003</v>
      </c>
      <c r="F14" s="19">
        <f>E14-D14</f>
        <v>-2321.1619999999966</v>
      </c>
      <c r="G14" s="77">
        <f>E14/D14*100</f>
        <v>94.635173457513744</v>
      </c>
    </row>
    <row r="15" spans="1:13" x14ac:dyDescent="0.2">
      <c r="A15" s="21"/>
      <c r="B15" s="15" t="s">
        <v>11</v>
      </c>
      <c r="C15" s="23"/>
      <c r="D15" s="23"/>
      <c r="E15" s="23"/>
      <c r="F15" s="23"/>
      <c r="G15" s="25"/>
    </row>
    <row r="16" spans="1:13" x14ac:dyDescent="0.2">
      <c r="A16" s="21"/>
      <c r="B16" s="15" t="s">
        <v>12</v>
      </c>
      <c r="C16" s="24">
        <v>47669.563000000002</v>
      </c>
      <c r="D16" s="24">
        <v>34781.974000000002</v>
      </c>
      <c r="E16" s="24">
        <v>34428.21</v>
      </c>
      <c r="F16" s="22">
        <f t="shared" ref="F16:F21" si="0">E16-D16</f>
        <v>-353.76400000000285</v>
      </c>
      <c r="G16" s="25">
        <f t="shared" ref="G16:G21" si="1">E16/D16*100</f>
        <v>98.982909940649137</v>
      </c>
    </row>
    <row r="17" spans="1:7" x14ac:dyDescent="0.2">
      <c r="A17" s="21"/>
      <c r="B17" s="15" t="s">
        <v>13</v>
      </c>
      <c r="C17" s="24">
        <v>2258.9479999999999</v>
      </c>
      <c r="D17" s="24">
        <v>2091.3679999999999</v>
      </c>
      <c r="E17" s="24">
        <v>1395.807</v>
      </c>
      <c r="F17" s="22">
        <f t="shared" si="0"/>
        <v>-695.56099999999992</v>
      </c>
      <c r="G17" s="25">
        <f t="shared" si="1"/>
        <v>66.741338683579372</v>
      </c>
    </row>
    <row r="18" spans="1:7" x14ac:dyDescent="0.2">
      <c r="A18" s="21"/>
      <c r="B18" s="15" t="s">
        <v>17</v>
      </c>
      <c r="C18" s="24">
        <v>5486.0590000000002</v>
      </c>
      <c r="D18" s="24">
        <v>3684.471</v>
      </c>
      <c r="E18" s="24">
        <v>3138.4</v>
      </c>
      <c r="F18" s="22">
        <f t="shared" si="0"/>
        <v>-546.07099999999991</v>
      </c>
      <c r="G18" s="25">
        <f t="shared" si="1"/>
        <v>85.179120693309841</v>
      </c>
    </row>
    <row r="19" spans="1:7" x14ac:dyDescent="0.2">
      <c r="A19" s="21"/>
      <c r="B19" s="15" t="s">
        <v>21</v>
      </c>
      <c r="C19" s="24">
        <v>50</v>
      </c>
      <c r="D19" s="24">
        <v>50</v>
      </c>
      <c r="E19" s="24">
        <v>5.25</v>
      </c>
      <c r="F19" s="22">
        <f t="shared" si="0"/>
        <v>-44.75</v>
      </c>
      <c r="G19" s="25">
        <f t="shared" si="1"/>
        <v>10.5</v>
      </c>
    </row>
    <row r="20" spans="1:7" x14ac:dyDescent="0.2">
      <c r="A20" s="21"/>
      <c r="B20" s="15" t="s">
        <v>30</v>
      </c>
      <c r="C20" s="24">
        <v>2761.027</v>
      </c>
      <c r="D20" s="24">
        <v>2658.4879999999998</v>
      </c>
      <c r="E20" s="24">
        <v>1977.472</v>
      </c>
      <c r="F20" s="22">
        <f t="shared" si="0"/>
        <v>-681.01599999999985</v>
      </c>
      <c r="G20" s="25">
        <f t="shared" si="1"/>
        <v>74.38333368441009</v>
      </c>
    </row>
    <row r="21" spans="1:7" x14ac:dyDescent="0.2">
      <c r="A21" s="21"/>
      <c r="B21" s="26" t="s">
        <v>31</v>
      </c>
      <c r="C21" s="27">
        <f>C22+C24</f>
        <v>22520.9</v>
      </c>
      <c r="D21" s="27">
        <f>D22+D24</f>
        <v>17228.5</v>
      </c>
      <c r="E21" s="27">
        <f>E22+E24</f>
        <v>17224.531999999999</v>
      </c>
      <c r="F21" s="30">
        <f t="shared" si="0"/>
        <v>-3.9680000000007567</v>
      </c>
      <c r="G21" s="54">
        <f t="shared" si="1"/>
        <v>99.976968395391353</v>
      </c>
    </row>
    <row r="22" spans="1:7" ht="24" customHeight="1" x14ac:dyDescent="0.2">
      <c r="A22" s="28" t="s">
        <v>33</v>
      </c>
      <c r="B22" s="87" t="s">
        <v>32</v>
      </c>
      <c r="C22" s="29">
        <f>C23</f>
        <v>22478.667000000001</v>
      </c>
      <c r="D22" s="29">
        <f>D23</f>
        <v>17196.82</v>
      </c>
      <c r="E22" s="29">
        <f>E23</f>
        <v>17196.819</v>
      </c>
      <c r="F22" s="32">
        <f>E22-D22</f>
        <v>-1.0000000002037268E-3</v>
      </c>
      <c r="G22" s="79">
        <f>E22/D22*100</f>
        <v>99.999994184971413</v>
      </c>
    </row>
    <row r="23" spans="1:7" ht="15.75" customHeight="1" x14ac:dyDescent="0.2">
      <c r="A23" s="21"/>
      <c r="B23" s="88" t="s">
        <v>12</v>
      </c>
      <c r="C23" s="93">
        <v>22478.667000000001</v>
      </c>
      <c r="D23" s="93">
        <v>17196.82</v>
      </c>
      <c r="E23" s="93">
        <v>17196.819</v>
      </c>
      <c r="F23" s="22">
        <f>E23-D23</f>
        <v>-1.0000000002037268E-3</v>
      </c>
      <c r="G23" s="25">
        <f>E23/D23*100</f>
        <v>99.999994184971413</v>
      </c>
    </row>
    <row r="24" spans="1:7" ht="15" customHeight="1" x14ac:dyDescent="0.2">
      <c r="A24" s="28" t="s">
        <v>34</v>
      </c>
      <c r="B24" s="87" t="s">
        <v>35</v>
      </c>
      <c r="C24" s="95">
        <f>C25</f>
        <v>42.232999999999997</v>
      </c>
      <c r="D24" s="95">
        <f>D25</f>
        <v>31.68</v>
      </c>
      <c r="E24" s="95">
        <f>E25</f>
        <v>27.713000000000001</v>
      </c>
      <c r="F24" s="32">
        <f>E24-D24</f>
        <v>-3.9669999999999987</v>
      </c>
      <c r="G24" s="79">
        <f>E24/D24*100</f>
        <v>87.477904040404042</v>
      </c>
    </row>
    <row r="25" spans="1:7" ht="15.75" customHeight="1" x14ac:dyDescent="0.2">
      <c r="A25" s="21"/>
      <c r="B25" s="15" t="s">
        <v>12</v>
      </c>
      <c r="C25" s="24">
        <v>42.232999999999997</v>
      </c>
      <c r="D25" s="24">
        <v>31.68</v>
      </c>
      <c r="E25" s="24">
        <v>27.713000000000001</v>
      </c>
      <c r="F25" s="22">
        <f>E25-D25</f>
        <v>-3.9669999999999987</v>
      </c>
      <c r="G25" s="25">
        <f>E25/D25*100</f>
        <v>87.477904040404042</v>
      </c>
    </row>
    <row r="26" spans="1:7" ht="14.25" customHeight="1" x14ac:dyDescent="0.2">
      <c r="A26" s="17" t="s">
        <v>36</v>
      </c>
      <c r="B26" s="18" t="s">
        <v>65</v>
      </c>
      <c r="C26" s="76">
        <f>C28+C29+C30+C31+C32+C33</f>
        <v>26418.294999999998</v>
      </c>
      <c r="D26" s="76">
        <f>D28+D29+D30+D31+D32+D33</f>
        <v>21461.997000000003</v>
      </c>
      <c r="E26" s="76">
        <f>E28+E29+E30+E31+E32+E33</f>
        <v>20277.760000000002</v>
      </c>
      <c r="F26" s="19">
        <f>E26-D26</f>
        <v>-1184.237000000001</v>
      </c>
      <c r="G26" s="77">
        <f>E26/D26*100</f>
        <v>94.482167712538583</v>
      </c>
    </row>
    <row r="27" spans="1:7" ht="12.75" customHeight="1" x14ac:dyDescent="0.2">
      <c r="A27" s="21"/>
      <c r="B27" s="15" t="s">
        <v>11</v>
      </c>
      <c r="C27" s="33"/>
      <c r="D27" s="33"/>
      <c r="E27" s="33"/>
      <c r="F27" s="22"/>
      <c r="G27" s="25"/>
    </row>
    <row r="28" spans="1:7" ht="15" customHeight="1" x14ac:dyDescent="0.2">
      <c r="A28" s="21"/>
      <c r="B28" s="15" t="s">
        <v>12</v>
      </c>
      <c r="C28" s="93">
        <v>19305.412</v>
      </c>
      <c r="D28" s="93">
        <v>15287.503000000001</v>
      </c>
      <c r="E28" s="93">
        <v>15160.218999999999</v>
      </c>
      <c r="F28" s="22">
        <f t="shared" ref="F28:F33" si="2">E28-D28</f>
        <v>-127.28400000000147</v>
      </c>
      <c r="G28" s="25">
        <f t="shared" ref="G28:G33" si="3">E28/D28*100</f>
        <v>99.167398364533426</v>
      </c>
    </row>
    <row r="29" spans="1:7" ht="13.5" customHeight="1" x14ac:dyDescent="0.2">
      <c r="A29" s="21"/>
      <c r="B29" s="15" t="s">
        <v>14</v>
      </c>
      <c r="C29" s="93">
        <v>582.55600000000004</v>
      </c>
      <c r="D29" s="93">
        <v>534.33100000000002</v>
      </c>
      <c r="E29" s="93">
        <v>495.12</v>
      </c>
      <c r="F29" s="22">
        <f t="shared" si="2"/>
        <v>-39.211000000000013</v>
      </c>
      <c r="G29" s="25">
        <f t="shared" si="3"/>
        <v>92.661664773333385</v>
      </c>
    </row>
    <row r="30" spans="1:7" ht="14.25" customHeight="1" x14ac:dyDescent="0.2">
      <c r="A30" s="21"/>
      <c r="B30" s="15" t="s">
        <v>13</v>
      </c>
      <c r="C30" s="93">
        <v>28</v>
      </c>
      <c r="D30" s="93">
        <v>28</v>
      </c>
      <c r="E30" s="93">
        <v>25.963000000000001</v>
      </c>
      <c r="F30" s="22">
        <f t="shared" si="2"/>
        <v>-2.036999999999999</v>
      </c>
      <c r="G30" s="25">
        <f t="shared" si="3"/>
        <v>92.725000000000009</v>
      </c>
    </row>
    <row r="31" spans="1:7" ht="18" customHeight="1" x14ac:dyDescent="0.2">
      <c r="A31" s="21"/>
      <c r="B31" s="15" t="s">
        <v>17</v>
      </c>
      <c r="C31" s="93">
        <v>2611.2170000000001</v>
      </c>
      <c r="D31" s="93">
        <v>2118.165</v>
      </c>
      <c r="E31" s="93">
        <v>1493.7339999999999</v>
      </c>
      <c r="F31" s="22">
        <f t="shared" si="2"/>
        <v>-624.43100000000004</v>
      </c>
      <c r="G31" s="25">
        <f t="shared" si="3"/>
        <v>70.520190825549463</v>
      </c>
    </row>
    <row r="32" spans="1:7" ht="15" customHeight="1" x14ac:dyDescent="0.2">
      <c r="A32" s="21"/>
      <c r="B32" s="15" t="s">
        <v>21</v>
      </c>
      <c r="C32" s="93">
        <v>1840.9760000000001</v>
      </c>
      <c r="D32" s="93">
        <v>1443.864</v>
      </c>
      <c r="E32" s="93">
        <v>1192.0899999999999</v>
      </c>
      <c r="F32" s="22">
        <f t="shared" si="2"/>
        <v>-251.77400000000011</v>
      </c>
      <c r="G32" s="25">
        <f t="shared" si="3"/>
        <v>82.562485109400868</v>
      </c>
    </row>
    <row r="33" spans="1:7" ht="13.5" customHeight="1" x14ac:dyDescent="0.2">
      <c r="A33" s="21"/>
      <c r="B33" s="15" t="s">
        <v>29</v>
      </c>
      <c r="C33" s="93">
        <v>2050.134</v>
      </c>
      <c r="D33" s="93">
        <v>2050.134</v>
      </c>
      <c r="E33" s="93">
        <v>1910.634</v>
      </c>
      <c r="F33" s="22">
        <f t="shared" si="2"/>
        <v>-139.5</v>
      </c>
      <c r="G33" s="25">
        <f t="shared" si="3"/>
        <v>93.195566728808942</v>
      </c>
    </row>
    <row r="34" spans="1:7" ht="12.75" customHeight="1" x14ac:dyDescent="0.2">
      <c r="A34" s="21"/>
      <c r="B34" s="15" t="s">
        <v>11</v>
      </c>
      <c r="C34" s="93"/>
      <c r="D34" s="105"/>
      <c r="E34" s="105"/>
      <c r="F34" s="22"/>
      <c r="G34" s="25"/>
    </row>
    <row r="35" spans="1:7" ht="14.25" customHeight="1" x14ac:dyDescent="0.2">
      <c r="A35" s="58" t="s">
        <v>37</v>
      </c>
      <c r="B35" s="59" t="s">
        <v>134</v>
      </c>
      <c r="C35" s="98">
        <v>19743.882000000001</v>
      </c>
      <c r="D35" s="98">
        <v>15169.552</v>
      </c>
      <c r="E35" s="98">
        <v>14471.294</v>
      </c>
      <c r="F35" s="61">
        <f t="shared" ref="F35:F58" si="4">E35-D35</f>
        <v>-698.25799999999981</v>
      </c>
      <c r="G35" s="67">
        <f t="shared" ref="G35:G50" si="5">E35/D35*100</f>
        <v>95.396976786130537</v>
      </c>
    </row>
    <row r="36" spans="1:7" ht="15" customHeight="1" x14ac:dyDescent="0.2">
      <c r="A36" s="58" t="s">
        <v>106</v>
      </c>
      <c r="B36" s="59" t="s">
        <v>125</v>
      </c>
      <c r="C36" s="60">
        <v>5107.9750000000004</v>
      </c>
      <c r="D36" s="60">
        <v>5091.3280000000004</v>
      </c>
      <c r="E36" s="98">
        <v>4833.8239999999996</v>
      </c>
      <c r="F36" s="61">
        <f t="shared" si="4"/>
        <v>-257.50400000000081</v>
      </c>
      <c r="G36" s="67">
        <f t="shared" si="5"/>
        <v>94.942301890587274</v>
      </c>
    </row>
    <row r="37" spans="1:7" ht="14.25" customHeight="1" x14ac:dyDescent="0.2">
      <c r="A37" s="58" t="s">
        <v>72</v>
      </c>
      <c r="B37" s="59" t="s">
        <v>74</v>
      </c>
      <c r="C37" s="60">
        <v>534.52</v>
      </c>
      <c r="D37" s="60">
        <v>521.54899999999998</v>
      </c>
      <c r="E37" s="98">
        <v>362.267</v>
      </c>
      <c r="F37" s="61">
        <f t="shared" si="4"/>
        <v>-159.28199999999998</v>
      </c>
      <c r="G37" s="67">
        <f t="shared" si="5"/>
        <v>69.459820649641742</v>
      </c>
    </row>
    <row r="38" spans="1:7" ht="14.25" customHeight="1" x14ac:dyDescent="0.2">
      <c r="A38" s="58" t="s">
        <v>73</v>
      </c>
      <c r="B38" s="59" t="s">
        <v>75</v>
      </c>
      <c r="C38" s="60">
        <v>1031.9179999999999</v>
      </c>
      <c r="D38" s="60">
        <v>679.56799999999998</v>
      </c>
      <c r="E38" s="98">
        <v>610.375</v>
      </c>
      <c r="F38" s="61">
        <f t="shared" si="4"/>
        <v>-69.192999999999984</v>
      </c>
      <c r="G38" s="67">
        <f t="shared" si="5"/>
        <v>89.81809031620088</v>
      </c>
    </row>
    <row r="39" spans="1:7" ht="12.75" customHeight="1" x14ac:dyDescent="0.2">
      <c r="A39" s="58"/>
      <c r="B39" s="15" t="s">
        <v>11</v>
      </c>
      <c r="C39" s="93"/>
      <c r="D39" s="93"/>
      <c r="E39" s="93"/>
      <c r="F39" s="22"/>
      <c r="G39" s="25"/>
    </row>
    <row r="40" spans="1:7" s="65" customFormat="1" ht="12.75" customHeight="1" x14ac:dyDescent="0.2">
      <c r="A40" s="58"/>
      <c r="B40" s="109" t="s">
        <v>135</v>
      </c>
      <c r="C40" s="98">
        <v>21926.010999999999</v>
      </c>
      <c r="D40" s="98">
        <v>17820.14</v>
      </c>
      <c r="E40" s="98">
        <v>17430.821</v>
      </c>
      <c r="F40" s="61">
        <f t="shared" ref="F40" si="6">E40-D40</f>
        <v>-389.31899999999951</v>
      </c>
      <c r="G40" s="67">
        <f t="shared" ref="G40" si="7">E40/D40*100</f>
        <v>97.815286524123835</v>
      </c>
    </row>
    <row r="41" spans="1:7" ht="17.25" customHeight="1" x14ac:dyDescent="0.2">
      <c r="A41" s="17" t="s">
        <v>38</v>
      </c>
      <c r="B41" s="18" t="s">
        <v>59</v>
      </c>
      <c r="C41" s="76">
        <f>C42+C43+C44+C47+C48+C49+C55+C57+C64+C65+C66+C67+C68</f>
        <v>83526.683999999994</v>
      </c>
      <c r="D41" s="76">
        <f>D42+D43+D44+D47+D48+D49+D55+D57+D64+D65+D66+D67+D68</f>
        <v>62752.250999999997</v>
      </c>
      <c r="E41" s="76">
        <f>E42+E43+E44+E47+E48+E49+E55+E57+E64+E65+E66+E67+E68</f>
        <v>60029.362000000001</v>
      </c>
      <c r="F41" s="19">
        <f t="shared" si="4"/>
        <v>-2722.8889999999956</v>
      </c>
      <c r="G41" s="77">
        <f t="shared" si="5"/>
        <v>95.660890316109942</v>
      </c>
    </row>
    <row r="42" spans="1:7" ht="40.5" customHeight="1" x14ac:dyDescent="0.2">
      <c r="A42" s="34" t="s">
        <v>40</v>
      </c>
      <c r="B42" s="89" t="s">
        <v>39</v>
      </c>
      <c r="C42" s="24">
        <v>47845.610999999997</v>
      </c>
      <c r="D42" s="24">
        <v>36588.656000000003</v>
      </c>
      <c r="E42" s="24">
        <v>36585.786999999997</v>
      </c>
      <c r="F42" s="22">
        <f t="shared" si="4"/>
        <v>-2.8690000000060536</v>
      </c>
      <c r="G42" s="25">
        <f t="shared" si="5"/>
        <v>99.99215877183353</v>
      </c>
    </row>
    <row r="43" spans="1:7" ht="24.75" customHeight="1" x14ac:dyDescent="0.2">
      <c r="A43" s="34" t="s">
        <v>41</v>
      </c>
      <c r="B43" s="89" t="s">
        <v>42</v>
      </c>
      <c r="C43" s="24">
        <v>579.22</v>
      </c>
      <c r="D43" s="24">
        <v>474.31299999999999</v>
      </c>
      <c r="E43" s="24">
        <v>474.31299999999999</v>
      </c>
      <c r="F43" s="22">
        <f t="shared" si="4"/>
        <v>0</v>
      </c>
      <c r="G43" s="25">
        <f t="shared" si="5"/>
        <v>100</v>
      </c>
    </row>
    <row r="44" spans="1:7" ht="42.75" customHeight="1" x14ac:dyDescent="0.2">
      <c r="A44" s="56" t="s">
        <v>43</v>
      </c>
      <c r="B44" s="89" t="s">
        <v>76</v>
      </c>
      <c r="C44" s="69">
        <f>C45+C46</f>
        <v>790.7</v>
      </c>
      <c r="D44" s="69">
        <f>D45+D46</f>
        <v>644.26</v>
      </c>
      <c r="E44" s="69">
        <f>E45+E46</f>
        <v>631.34699999999998</v>
      </c>
      <c r="F44" s="22">
        <f t="shared" si="4"/>
        <v>-12.913000000000011</v>
      </c>
      <c r="G44" s="25">
        <f t="shared" si="5"/>
        <v>97.995684971905746</v>
      </c>
    </row>
    <row r="45" spans="1:7" s="65" customFormat="1" ht="15" customHeight="1" x14ac:dyDescent="0.2">
      <c r="A45" s="58" t="s">
        <v>77</v>
      </c>
      <c r="B45" s="90" t="s">
        <v>69</v>
      </c>
      <c r="C45" s="60">
        <v>295.7</v>
      </c>
      <c r="D45" s="60">
        <v>274.26</v>
      </c>
      <c r="E45" s="60">
        <v>261.34699999999998</v>
      </c>
      <c r="F45" s="22">
        <f t="shared" ref="F45:F50" si="8">E45-D45</f>
        <v>-12.913000000000011</v>
      </c>
      <c r="G45" s="25">
        <f t="shared" si="5"/>
        <v>95.291694012980372</v>
      </c>
    </row>
    <row r="46" spans="1:7" s="65" customFormat="1" ht="25.5" customHeight="1" x14ac:dyDescent="0.2">
      <c r="A46" s="58" t="s">
        <v>78</v>
      </c>
      <c r="B46" s="91" t="s">
        <v>70</v>
      </c>
      <c r="C46" s="60">
        <v>495</v>
      </c>
      <c r="D46" s="60">
        <v>370</v>
      </c>
      <c r="E46" s="60">
        <v>370</v>
      </c>
      <c r="F46" s="22">
        <f t="shared" si="8"/>
        <v>0</v>
      </c>
      <c r="G46" s="25">
        <f>E46/D46*100</f>
        <v>100</v>
      </c>
    </row>
    <row r="47" spans="1:7" ht="27" customHeight="1" x14ac:dyDescent="0.2">
      <c r="A47" s="81" t="s">
        <v>44</v>
      </c>
      <c r="B47" s="89" t="s">
        <v>79</v>
      </c>
      <c r="C47" s="82">
        <v>22299.758000000002</v>
      </c>
      <c r="D47" s="82">
        <v>16595.7</v>
      </c>
      <c r="E47" s="24">
        <v>14656.844999999999</v>
      </c>
      <c r="F47" s="22">
        <f t="shared" si="8"/>
        <v>-1938.8550000000014</v>
      </c>
      <c r="G47" s="25">
        <f t="shared" si="5"/>
        <v>88.317124315334681</v>
      </c>
    </row>
    <row r="48" spans="1:7" ht="75" customHeight="1" x14ac:dyDescent="0.2">
      <c r="A48" s="34" t="s">
        <v>45</v>
      </c>
      <c r="B48" s="88" t="s">
        <v>80</v>
      </c>
      <c r="C48" s="24">
        <v>7443.509</v>
      </c>
      <c r="D48" s="24">
        <v>5136.8029999999999</v>
      </c>
      <c r="E48" s="24">
        <v>4674.8900000000003</v>
      </c>
      <c r="F48" s="22">
        <f t="shared" si="8"/>
        <v>-461.91299999999956</v>
      </c>
      <c r="G48" s="25">
        <f t="shared" si="5"/>
        <v>91.007772733351871</v>
      </c>
    </row>
    <row r="49" spans="1:7" ht="25.5" customHeight="1" x14ac:dyDescent="0.2">
      <c r="A49" s="34" t="s">
        <v>46</v>
      </c>
      <c r="B49" s="89" t="s">
        <v>81</v>
      </c>
      <c r="C49" s="24">
        <f>C50</f>
        <v>2071.375</v>
      </c>
      <c r="D49" s="24">
        <f>D50</f>
        <v>1589.336</v>
      </c>
      <c r="E49" s="24">
        <f>E50</f>
        <v>1490.3109999999999</v>
      </c>
      <c r="F49" s="22">
        <f t="shared" si="8"/>
        <v>-99.025000000000091</v>
      </c>
      <c r="G49" s="25">
        <f t="shared" si="5"/>
        <v>93.769410621794265</v>
      </c>
    </row>
    <row r="50" spans="1:7" s="65" customFormat="1" ht="26.25" customHeight="1" x14ac:dyDescent="0.2">
      <c r="A50" s="58" t="s">
        <v>56</v>
      </c>
      <c r="B50" s="110" t="s">
        <v>57</v>
      </c>
      <c r="C50" s="60">
        <f>C52+C53+C54</f>
        <v>2071.375</v>
      </c>
      <c r="D50" s="60">
        <f>D52+D53+D54</f>
        <v>1589.336</v>
      </c>
      <c r="E50" s="98">
        <f>E52+E53+E54</f>
        <v>1490.3109999999999</v>
      </c>
      <c r="F50" s="22">
        <f t="shared" si="8"/>
        <v>-99.025000000000091</v>
      </c>
      <c r="G50" s="25">
        <f t="shared" si="5"/>
        <v>93.769410621794265</v>
      </c>
    </row>
    <row r="51" spans="1:7" s="8" customFormat="1" ht="12.75" customHeight="1" x14ac:dyDescent="0.2">
      <c r="A51" s="34"/>
      <c r="B51" s="89" t="s">
        <v>11</v>
      </c>
      <c r="C51" s="24"/>
      <c r="D51" s="24"/>
      <c r="E51" s="24"/>
      <c r="F51" s="22"/>
      <c r="G51" s="25"/>
    </row>
    <row r="52" spans="1:7" s="8" customFormat="1" ht="17.25" customHeight="1" x14ac:dyDescent="0.2">
      <c r="A52" s="34"/>
      <c r="B52" s="88" t="s">
        <v>12</v>
      </c>
      <c r="C52" s="93">
        <v>1987.99</v>
      </c>
      <c r="D52" s="93">
        <v>1532.348</v>
      </c>
      <c r="E52" s="93">
        <v>1467.798</v>
      </c>
      <c r="F52" s="22">
        <f>E52-D52</f>
        <v>-64.549999999999955</v>
      </c>
      <c r="G52" s="25">
        <f t="shared" ref="G52:G58" si="9">E52/D52*100</f>
        <v>95.787510408862744</v>
      </c>
    </row>
    <row r="53" spans="1:7" s="8" customFormat="1" ht="13.5" customHeight="1" x14ac:dyDescent="0.2">
      <c r="A53" s="34"/>
      <c r="B53" s="88" t="s">
        <v>17</v>
      </c>
      <c r="C53" s="93">
        <v>52.83</v>
      </c>
      <c r="D53" s="93">
        <v>33.008000000000003</v>
      </c>
      <c r="E53" s="93">
        <v>14.579000000000001</v>
      </c>
      <c r="F53" s="22">
        <f>E53-D53</f>
        <v>-18.429000000000002</v>
      </c>
      <c r="G53" s="25">
        <f t="shared" si="9"/>
        <v>44.168080465341738</v>
      </c>
    </row>
    <row r="54" spans="1:7" s="8" customFormat="1" ht="13.5" customHeight="1" x14ac:dyDescent="0.2">
      <c r="A54" s="56"/>
      <c r="B54" s="88" t="s">
        <v>29</v>
      </c>
      <c r="C54" s="94">
        <v>30.555</v>
      </c>
      <c r="D54" s="93">
        <v>23.98</v>
      </c>
      <c r="E54" s="93">
        <v>7.9340000000000002</v>
      </c>
      <c r="F54" s="22">
        <f>E54-D54</f>
        <v>-16.045999999999999</v>
      </c>
      <c r="G54" s="25">
        <f t="shared" si="9"/>
        <v>33.085904920767305</v>
      </c>
    </row>
    <row r="55" spans="1:7" s="101" customFormat="1" ht="13.5" customHeight="1" x14ac:dyDescent="0.2">
      <c r="A55" s="99">
        <v>3110</v>
      </c>
      <c r="B55" s="100" t="s">
        <v>126</v>
      </c>
      <c r="C55" s="94">
        <f>C56</f>
        <v>5</v>
      </c>
      <c r="D55" s="94">
        <f>D56</f>
        <v>5</v>
      </c>
      <c r="E55" s="94">
        <f>E56</f>
        <v>5</v>
      </c>
      <c r="F55" s="22">
        <f>E55-D55</f>
        <v>0</v>
      </c>
      <c r="G55" s="25">
        <f t="shared" si="9"/>
        <v>100</v>
      </c>
    </row>
    <row r="56" spans="1:7" s="65" customFormat="1" ht="13.5" customHeight="1" x14ac:dyDescent="0.2">
      <c r="A56" s="102">
        <v>3112</v>
      </c>
      <c r="B56" s="103" t="s">
        <v>127</v>
      </c>
      <c r="C56" s="104">
        <v>5</v>
      </c>
      <c r="D56" s="104">
        <v>5</v>
      </c>
      <c r="E56" s="104">
        <v>5</v>
      </c>
      <c r="F56" s="22">
        <f>E56-D56</f>
        <v>0</v>
      </c>
      <c r="G56" s="25">
        <f t="shared" si="9"/>
        <v>100</v>
      </c>
    </row>
    <row r="57" spans="1:7" s="8" customFormat="1" ht="17.25" customHeight="1" x14ac:dyDescent="0.2">
      <c r="A57" s="56" t="s">
        <v>89</v>
      </c>
      <c r="B57" s="88" t="s">
        <v>88</v>
      </c>
      <c r="C57" s="69">
        <f>C58+C63</f>
        <v>397.685</v>
      </c>
      <c r="D57" s="69">
        <f>D58+D63</f>
        <v>301.39699999999999</v>
      </c>
      <c r="E57" s="69">
        <f>E58+E63</f>
        <v>281.53999999999996</v>
      </c>
      <c r="F57" s="22">
        <f t="shared" si="4"/>
        <v>-19.857000000000028</v>
      </c>
      <c r="G57" s="25">
        <f t="shared" si="9"/>
        <v>93.411679611940386</v>
      </c>
    </row>
    <row r="58" spans="1:7" s="8" customFormat="1" ht="25.5" customHeight="1" x14ac:dyDescent="0.2">
      <c r="A58" s="57" t="s">
        <v>90</v>
      </c>
      <c r="B58" s="92" t="s">
        <v>91</v>
      </c>
      <c r="C58" s="66">
        <f>C60+C61+C62</f>
        <v>342.685</v>
      </c>
      <c r="D58" s="66">
        <f>D60+D61+D62</f>
        <v>276.39699999999999</v>
      </c>
      <c r="E58" s="66">
        <f>E60+E61+E62</f>
        <v>256.59299999999996</v>
      </c>
      <c r="F58" s="22">
        <f t="shared" si="4"/>
        <v>-19.80400000000003</v>
      </c>
      <c r="G58" s="25">
        <f t="shared" si="9"/>
        <v>92.834943939333627</v>
      </c>
    </row>
    <row r="59" spans="1:7" s="68" customFormat="1" ht="12.75" customHeight="1" x14ac:dyDescent="0.2">
      <c r="A59" s="57"/>
      <c r="B59" s="88" t="s">
        <v>11</v>
      </c>
      <c r="C59" s="66"/>
      <c r="D59" s="66"/>
      <c r="E59" s="66"/>
      <c r="F59" s="22"/>
      <c r="G59" s="67"/>
    </row>
    <row r="60" spans="1:7" s="8" customFormat="1" ht="16.5" customHeight="1" x14ac:dyDescent="0.2">
      <c r="A60" s="56"/>
      <c r="B60" s="88" t="s">
        <v>12</v>
      </c>
      <c r="C60" s="94">
        <v>309.64</v>
      </c>
      <c r="D60" s="93">
        <v>252.34899999999999</v>
      </c>
      <c r="E60" s="93">
        <v>241.46299999999999</v>
      </c>
      <c r="F60" s="22">
        <f t="shared" ref="F60:F65" si="10">E60-D60</f>
        <v>-10.885999999999996</v>
      </c>
      <c r="G60" s="25">
        <f t="shared" ref="G60:G69" si="11">E60/D60*100</f>
        <v>95.686133093453904</v>
      </c>
    </row>
    <row r="61" spans="1:7" s="8" customFormat="1" ht="16.5" customHeight="1" x14ac:dyDescent="0.2">
      <c r="A61" s="56"/>
      <c r="B61" s="88" t="s">
        <v>17</v>
      </c>
      <c r="C61" s="94">
        <v>20.683</v>
      </c>
      <c r="D61" s="93">
        <v>12.814</v>
      </c>
      <c r="E61" s="93">
        <v>8.8740000000000006</v>
      </c>
      <c r="F61" s="22">
        <f t="shared" si="10"/>
        <v>-3.9399999999999995</v>
      </c>
      <c r="G61" s="25">
        <f t="shared" si="11"/>
        <v>69.252380209146253</v>
      </c>
    </row>
    <row r="62" spans="1:7" s="8" customFormat="1" ht="17.25" customHeight="1" x14ac:dyDescent="0.2">
      <c r="A62" s="56"/>
      <c r="B62" s="88" t="s">
        <v>29</v>
      </c>
      <c r="C62" s="94">
        <v>12.362</v>
      </c>
      <c r="D62" s="93">
        <v>11.234</v>
      </c>
      <c r="E62" s="93">
        <v>6.2560000000000002</v>
      </c>
      <c r="F62" s="22">
        <f t="shared" si="10"/>
        <v>-4.9779999999999998</v>
      </c>
      <c r="G62" s="25">
        <f t="shared" si="11"/>
        <v>55.688089727612613</v>
      </c>
    </row>
    <row r="63" spans="1:7" ht="16.5" customHeight="1" x14ac:dyDescent="0.2">
      <c r="A63" s="57" t="s">
        <v>93</v>
      </c>
      <c r="B63" s="92" t="s">
        <v>92</v>
      </c>
      <c r="C63" s="66">
        <v>55</v>
      </c>
      <c r="D63" s="60">
        <v>25</v>
      </c>
      <c r="E63" s="60">
        <v>24.946999999999999</v>
      </c>
      <c r="F63" s="22">
        <f t="shared" si="10"/>
        <v>-5.3000000000000824E-2</v>
      </c>
      <c r="G63" s="25">
        <f t="shared" si="11"/>
        <v>99.787999999999997</v>
      </c>
    </row>
    <row r="64" spans="1:7" ht="39.75" customHeight="1" x14ac:dyDescent="0.2">
      <c r="A64" s="34" t="s">
        <v>87</v>
      </c>
      <c r="B64" s="89" t="s">
        <v>49</v>
      </c>
      <c r="C64" s="24">
        <v>148.5</v>
      </c>
      <c r="D64" s="24">
        <v>148.5</v>
      </c>
      <c r="E64" s="24">
        <v>148.5</v>
      </c>
      <c r="F64" s="22">
        <f t="shared" si="10"/>
        <v>0</v>
      </c>
      <c r="G64" s="25">
        <f t="shared" si="11"/>
        <v>100</v>
      </c>
    </row>
    <row r="65" spans="1:7" ht="39.75" customHeight="1" x14ac:dyDescent="0.2">
      <c r="A65" s="34" t="s">
        <v>48</v>
      </c>
      <c r="B65" s="111" t="s">
        <v>82</v>
      </c>
      <c r="C65" s="24">
        <v>77</v>
      </c>
      <c r="D65" s="24">
        <v>57.72</v>
      </c>
      <c r="E65" s="24">
        <v>43.024000000000001</v>
      </c>
      <c r="F65" s="22">
        <f t="shared" si="10"/>
        <v>-14.695999999999998</v>
      </c>
      <c r="G65" s="25">
        <f t="shared" si="11"/>
        <v>74.539154539154538</v>
      </c>
    </row>
    <row r="66" spans="1:7" ht="18" customHeight="1" x14ac:dyDescent="0.2">
      <c r="A66" s="81" t="s">
        <v>83</v>
      </c>
      <c r="B66" s="89" t="s">
        <v>25</v>
      </c>
      <c r="C66" s="24">
        <v>103.6</v>
      </c>
      <c r="D66" s="24">
        <v>89.233999999999995</v>
      </c>
      <c r="E66" s="24">
        <v>77.956000000000003</v>
      </c>
      <c r="F66" s="22">
        <f>E66-D66</f>
        <v>-11.277999999999992</v>
      </c>
      <c r="G66" s="25">
        <f t="shared" si="11"/>
        <v>87.361319676356558</v>
      </c>
    </row>
    <row r="67" spans="1:7" ht="90" customHeight="1" x14ac:dyDescent="0.2">
      <c r="A67" s="81" t="s">
        <v>84</v>
      </c>
      <c r="B67" s="89" t="s">
        <v>85</v>
      </c>
      <c r="C67" s="82">
        <v>1175.106</v>
      </c>
      <c r="D67" s="82">
        <v>645.702</v>
      </c>
      <c r="E67" s="24">
        <v>572.17600000000004</v>
      </c>
      <c r="F67" s="22">
        <f>E67-D67</f>
        <v>-73.525999999999954</v>
      </c>
      <c r="G67" s="25">
        <f t="shared" si="11"/>
        <v>88.613013433441452</v>
      </c>
    </row>
    <row r="68" spans="1:7" ht="16.5" customHeight="1" x14ac:dyDescent="0.2">
      <c r="A68" s="34" t="s">
        <v>47</v>
      </c>
      <c r="B68" s="88" t="s">
        <v>86</v>
      </c>
      <c r="C68" s="24">
        <v>589.62</v>
      </c>
      <c r="D68" s="24">
        <v>475.63</v>
      </c>
      <c r="E68" s="24">
        <v>387.673</v>
      </c>
      <c r="F68" s="22">
        <f>E68-D68</f>
        <v>-87.956999999999994</v>
      </c>
      <c r="G68" s="25">
        <f t="shared" si="11"/>
        <v>81.507264049786599</v>
      </c>
    </row>
    <row r="69" spans="1:7" x14ac:dyDescent="0.2">
      <c r="A69" s="17" t="s">
        <v>50</v>
      </c>
      <c r="B69" s="39" t="s">
        <v>60</v>
      </c>
      <c r="C69" s="76">
        <f>C71+C72+C73</f>
        <v>2522.413</v>
      </c>
      <c r="D69" s="76">
        <f>D71+D72+D73</f>
        <v>1998.5509999999999</v>
      </c>
      <c r="E69" s="76">
        <f>E71+E72+E73</f>
        <v>1834.982</v>
      </c>
      <c r="F69" s="19">
        <f>E69-D69</f>
        <v>-163.56899999999996</v>
      </c>
      <c r="G69" s="77">
        <f t="shared" si="11"/>
        <v>91.815620416992118</v>
      </c>
    </row>
    <row r="70" spans="1:7" x14ac:dyDescent="0.2">
      <c r="A70" s="21"/>
      <c r="B70" s="15" t="s">
        <v>11</v>
      </c>
      <c r="C70" s="23"/>
      <c r="D70" s="23"/>
      <c r="E70" s="80"/>
      <c r="F70" s="22"/>
      <c r="G70" s="25"/>
    </row>
    <row r="71" spans="1:7" x14ac:dyDescent="0.2">
      <c r="A71" s="21"/>
      <c r="B71" s="15" t="s">
        <v>12</v>
      </c>
      <c r="C71" s="24">
        <v>1934.807</v>
      </c>
      <c r="D71" s="24">
        <v>1481.212</v>
      </c>
      <c r="E71" s="24">
        <v>1398.3989999999999</v>
      </c>
      <c r="F71" s="22">
        <f>E71-D71</f>
        <v>-82.813000000000102</v>
      </c>
      <c r="G71" s="25">
        <f>E71/D71*100</f>
        <v>94.409105516293408</v>
      </c>
    </row>
    <row r="72" spans="1:7" x14ac:dyDescent="0.2">
      <c r="A72" s="21"/>
      <c r="B72" s="15" t="s">
        <v>17</v>
      </c>
      <c r="C72" s="24">
        <v>167.22200000000001</v>
      </c>
      <c r="D72" s="24">
        <v>107.482</v>
      </c>
      <c r="E72" s="24">
        <v>90.346999999999994</v>
      </c>
      <c r="F72" s="22">
        <f>E72-D72</f>
        <v>-17.135000000000005</v>
      </c>
      <c r="G72" s="25">
        <f>E72/D72*100</f>
        <v>84.057795723935172</v>
      </c>
    </row>
    <row r="73" spans="1:7" x14ac:dyDescent="0.2">
      <c r="A73" s="21"/>
      <c r="B73" s="15" t="s">
        <v>29</v>
      </c>
      <c r="C73" s="24">
        <v>420.38400000000001</v>
      </c>
      <c r="D73" s="24">
        <v>409.85700000000003</v>
      </c>
      <c r="E73" s="24">
        <v>346.23599999999999</v>
      </c>
      <c r="F73" s="22">
        <f>E73-D73</f>
        <v>-63.621000000000038</v>
      </c>
      <c r="G73" s="25">
        <f>E73/D73*100</f>
        <v>84.477268901104523</v>
      </c>
    </row>
    <row r="74" spans="1:7" x14ac:dyDescent="0.2">
      <c r="A74" s="17" t="s">
        <v>51</v>
      </c>
      <c r="B74" s="39" t="s">
        <v>66</v>
      </c>
      <c r="C74" s="76">
        <f>C76+C77+C78</f>
        <v>1110.539</v>
      </c>
      <c r="D74" s="76">
        <f>D76+D77+D78</f>
        <v>885.64799999999991</v>
      </c>
      <c r="E74" s="76">
        <f>E76+E77+E78</f>
        <v>768.01799999999992</v>
      </c>
      <c r="F74" s="19">
        <f>E74-D74</f>
        <v>-117.63</v>
      </c>
      <c r="G74" s="77">
        <f>E74/D74*100</f>
        <v>86.718199555579645</v>
      </c>
    </row>
    <row r="75" spans="1:7" x14ac:dyDescent="0.2">
      <c r="A75" s="21"/>
      <c r="B75" s="15" t="s">
        <v>11</v>
      </c>
      <c r="C75" s="23"/>
      <c r="D75" s="23"/>
      <c r="E75" s="23"/>
      <c r="F75" s="22"/>
      <c r="G75" s="25"/>
    </row>
    <row r="76" spans="1:7" x14ac:dyDescent="0.2">
      <c r="A76" s="21"/>
      <c r="B76" s="15" t="s">
        <v>12</v>
      </c>
      <c r="C76" s="24">
        <v>811.71</v>
      </c>
      <c r="D76" s="24">
        <v>676.01099999999997</v>
      </c>
      <c r="E76" s="24">
        <v>595.09799999999996</v>
      </c>
      <c r="F76" s="22">
        <f t="shared" ref="F76:F87" si="12">E76-D76</f>
        <v>-80.913000000000011</v>
      </c>
      <c r="G76" s="25">
        <f t="shared" ref="G76:G87" si="13">E76/D76*100</f>
        <v>88.030816066602469</v>
      </c>
    </row>
    <row r="77" spans="1:7" x14ac:dyDescent="0.2">
      <c r="A77" s="21"/>
      <c r="B77" s="15" t="s">
        <v>17</v>
      </c>
      <c r="C77" s="24">
        <v>113.233</v>
      </c>
      <c r="D77" s="24">
        <v>79.251999999999995</v>
      </c>
      <c r="E77" s="24">
        <v>67.798000000000002</v>
      </c>
      <c r="F77" s="22">
        <f t="shared" si="12"/>
        <v>-11.453999999999994</v>
      </c>
      <c r="G77" s="25">
        <f t="shared" si="13"/>
        <v>85.547367889769362</v>
      </c>
    </row>
    <row r="78" spans="1:7" x14ac:dyDescent="0.2">
      <c r="A78" s="21"/>
      <c r="B78" s="15" t="s">
        <v>29</v>
      </c>
      <c r="C78" s="24">
        <v>185.596</v>
      </c>
      <c r="D78" s="24">
        <v>130.38499999999999</v>
      </c>
      <c r="E78" s="24">
        <v>105.122</v>
      </c>
      <c r="F78" s="22">
        <f t="shared" si="12"/>
        <v>-25.262999999999991</v>
      </c>
      <c r="G78" s="25">
        <f t="shared" si="13"/>
        <v>80.624304943053275</v>
      </c>
    </row>
    <row r="79" spans="1:7" x14ac:dyDescent="0.2">
      <c r="A79" s="34" t="s">
        <v>52</v>
      </c>
      <c r="B79" s="15" t="s">
        <v>22</v>
      </c>
      <c r="C79" s="24">
        <v>826.56899999999996</v>
      </c>
      <c r="D79" s="24">
        <v>663.48500000000001</v>
      </c>
      <c r="E79" s="24">
        <v>562.40599999999995</v>
      </c>
      <c r="F79" s="22">
        <f t="shared" si="12"/>
        <v>-101.07900000000006</v>
      </c>
      <c r="G79" s="25">
        <f t="shared" si="13"/>
        <v>84.765443077085379</v>
      </c>
    </row>
    <row r="80" spans="1:7" x14ac:dyDescent="0.2">
      <c r="A80" s="34" t="s">
        <v>53</v>
      </c>
      <c r="B80" s="15" t="s">
        <v>23</v>
      </c>
      <c r="C80" s="24">
        <v>283.97000000000003</v>
      </c>
      <c r="D80" s="24">
        <v>222.16300000000001</v>
      </c>
      <c r="E80" s="24">
        <v>205.61199999999999</v>
      </c>
      <c r="F80" s="22">
        <f t="shared" si="12"/>
        <v>-16.551000000000016</v>
      </c>
      <c r="G80" s="25">
        <f t="shared" si="13"/>
        <v>92.550064592213815</v>
      </c>
    </row>
    <row r="81" spans="1:9" ht="17.25" customHeight="1" x14ac:dyDescent="0.2">
      <c r="A81" s="17" t="s">
        <v>54</v>
      </c>
      <c r="B81" s="36" t="s">
        <v>67</v>
      </c>
      <c r="C81" s="76">
        <f>C82+C83+C84</f>
        <v>7065.8890000000001</v>
      </c>
      <c r="D81" s="76">
        <f>D82+D83+D84</f>
        <v>6239.817</v>
      </c>
      <c r="E81" s="76">
        <f>E82+E83+E84</f>
        <v>5491.9880000000003</v>
      </c>
      <c r="F81" s="19">
        <f t="shared" si="12"/>
        <v>-747.82899999999972</v>
      </c>
      <c r="G81" s="77">
        <f t="shared" si="13"/>
        <v>88.015209420404489</v>
      </c>
    </row>
    <row r="82" spans="1:9" s="108" customFormat="1" ht="17.25" customHeight="1" x14ac:dyDescent="0.2">
      <c r="A82" s="106" t="s">
        <v>101</v>
      </c>
      <c r="B82" s="107" t="s">
        <v>102</v>
      </c>
      <c r="C82" s="93">
        <v>50</v>
      </c>
      <c r="D82" s="93">
        <v>0</v>
      </c>
      <c r="E82" s="93">
        <v>0</v>
      </c>
      <c r="F82" s="22">
        <f t="shared" ref="F82" si="14">E82-D82</f>
        <v>0</v>
      </c>
      <c r="G82" s="25" t="e">
        <f t="shared" ref="G82" si="15">E82/D82*100</f>
        <v>#DIV/0!</v>
      </c>
    </row>
    <row r="83" spans="1:9" s="8" customFormat="1" ht="21" customHeight="1" x14ac:dyDescent="0.2">
      <c r="A83" s="37" t="s">
        <v>107</v>
      </c>
      <c r="B83" s="38" t="s">
        <v>108</v>
      </c>
      <c r="C83" s="24">
        <v>1634.9939999999999</v>
      </c>
      <c r="D83" s="24">
        <v>1459.9939999999999</v>
      </c>
      <c r="E83" s="24">
        <v>1459.992</v>
      </c>
      <c r="F83" s="22">
        <f t="shared" si="12"/>
        <v>-1.9999999999527063E-3</v>
      </c>
      <c r="G83" s="25">
        <f t="shared" si="13"/>
        <v>99.999863013135666</v>
      </c>
    </row>
    <row r="84" spans="1:9" x14ac:dyDescent="0.2">
      <c r="A84" s="34" t="s">
        <v>94</v>
      </c>
      <c r="B84" s="15" t="s">
        <v>95</v>
      </c>
      <c r="C84" s="24">
        <v>5380.8950000000004</v>
      </c>
      <c r="D84" s="24">
        <v>4779.8230000000003</v>
      </c>
      <c r="E84" s="24">
        <v>4031.9960000000001</v>
      </c>
      <c r="F84" s="22">
        <f t="shared" si="12"/>
        <v>-747.82700000000023</v>
      </c>
      <c r="G84" s="25">
        <f t="shared" si="13"/>
        <v>84.354504340432683</v>
      </c>
    </row>
    <row r="85" spans="1:9" x14ac:dyDescent="0.2">
      <c r="A85" s="21" t="s">
        <v>110</v>
      </c>
      <c r="B85" s="26" t="s">
        <v>111</v>
      </c>
      <c r="C85" s="27">
        <v>1.7</v>
      </c>
      <c r="D85" s="27">
        <v>1.7</v>
      </c>
      <c r="E85" s="27">
        <v>1.7</v>
      </c>
      <c r="F85" s="30">
        <f t="shared" si="12"/>
        <v>0</v>
      </c>
      <c r="G85" s="54">
        <f t="shared" si="13"/>
        <v>100</v>
      </c>
    </row>
    <row r="86" spans="1:9" ht="19.5" customHeight="1" x14ac:dyDescent="0.2">
      <c r="A86" s="21" t="s">
        <v>112</v>
      </c>
      <c r="B86" s="26" t="s">
        <v>113</v>
      </c>
      <c r="C86" s="27">
        <v>34.865000000000002</v>
      </c>
      <c r="D86" s="27">
        <v>34.865000000000002</v>
      </c>
      <c r="E86" s="27">
        <v>34.662999999999997</v>
      </c>
      <c r="F86" s="30">
        <f t="shared" si="12"/>
        <v>-0.20200000000000529</v>
      </c>
      <c r="G86" s="54">
        <f t="shared" si="13"/>
        <v>99.420622400688359</v>
      </c>
    </row>
    <row r="87" spans="1:9" x14ac:dyDescent="0.2">
      <c r="A87" s="97" t="s">
        <v>96</v>
      </c>
      <c r="B87" s="63" t="s">
        <v>97</v>
      </c>
      <c r="C87" s="27">
        <f>C88</f>
        <v>6223.7659999999996</v>
      </c>
      <c r="D87" s="27">
        <f>D88</f>
        <v>5013.3</v>
      </c>
      <c r="E87" s="27">
        <f>E88</f>
        <v>5013.299</v>
      </c>
      <c r="F87" s="30">
        <f t="shared" si="12"/>
        <v>-1.0000000002037268E-3</v>
      </c>
      <c r="G87" s="54">
        <f t="shared" si="13"/>
        <v>99.999980053058863</v>
      </c>
    </row>
    <row r="88" spans="1:9" s="8" customFormat="1" ht="25.5" x14ac:dyDescent="0.2">
      <c r="A88" s="34" t="s">
        <v>109</v>
      </c>
      <c r="B88" s="15" t="s">
        <v>98</v>
      </c>
      <c r="C88" s="24">
        <v>6223.7659999999996</v>
      </c>
      <c r="D88" s="24">
        <v>5013.3</v>
      </c>
      <c r="E88" s="24">
        <v>5013.299</v>
      </c>
      <c r="F88" s="22">
        <f t="shared" ref="F88:F93" si="16">E88-D88</f>
        <v>-1.0000000002037268E-3</v>
      </c>
      <c r="G88" s="25">
        <f t="shared" ref="G88:G93" si="17">E88/D88*100</f>
        <v>99.999980053058863</v>
      </c>
    </row>
    <row r="89" spans="1:9" s="8" customFormat="1" x14ac:dyDescent="0.2">
      <c r="A89" s="21" t="s">
        <v>99</v>
      </c>
      <c r="B89" s="26" t="s">
        <v>100</v>
      </c>
      <c r="C89" s="27">
        <v>30</v>
      </c>
      <c r="D89" s="27">
        <v>30</v>
      </c>
      <c r="E89" s="27">
        <v>21.68</v>
      </c>
      <c r="F89" s="30">
        <f t="shared" si="16"/>
        <v>-8.32</v>
      </c>
      <c r="G89" s="54">
        <f t="shared" si="17"/>
        <v>72.266666666666666</v>
      </c>
    </row>
    <row r="90" spans="1:9" x14ac:dyDescent="0.2">
      <c r="A90" s="21" t="s">
        <v>116</v>
      </c>
      <c r="B90" s="26" t="s">
        <v>68</v>
      </c>
      <c r="C90" s="27">
        <v>1417.624</v>
      </c>
      <c r="D90" s="27">
        <v>650</v>
      </c>
      <c r="E90" s="27">
        <v>0</v>
      </c>
      <c r="F90" s="30">
        <f t="shared" si="16"/>
        <v>-650</v>
      </c>
      <c r="G90" s="54">
        <f t="shared" si="17"/>
        <v>0</v>
      </c>
      <c r="I90" s="5"/>
    </row>
    <row r="91" spans="1:9" x14ac:dyDescent="0.2">
      <c r="A91" s="21" t="s">
        <v>117</v>
      </c>
      <c r="B91" s="26" t="s">
        <v>118</v>
      </c>
      <c r="C91" s="27">
        <v>3</v>
      </c>
      <c r="D91" s="27">
        <v>3</v>
      </c>
      <c r="E91" s="27">
        <v>3</v>
      </c>
      <c r="F91" s="30">
        <f t="shared" si="16"/>
        <v>0</v>
      </c>
      <c r="G91" s="54">
        <f t="shared" si="17"/>
        <v>100</v>
      </c>
      <c r="I91" s="5"/>
    </row>
    <row r="92" spans="1:9" ht="25.5" x14ac:dyDescent="0.2">
      <c r="A92" s="21" t="s">
        <v>128</v>
      </c>
      <c r="B92" s="26" t="s">
        <v>129</v>
      </c>
      <c r="C92" s="27">
        <v>147</v>
      </c>
      <c r="D92" s="27">
        <v>147</v>
      </c>
      <c r="E92" s="27">
        <v>97</v>
      </c>
      <c r="F92" s="30">
        <f t="shared" si="16"/>
        <v>-50</v>
      </c>
      <c r="G92" s="54">
        <f t="shared" si="17"/>
        <v>65.986394557823118</v>
      </c>
      <c r="I92" s="5"/>
    </row>
    <row r="93" spans="1:9" ht="17.25" customHeight="1" x14ac:dyDescent="0.2">
      <c r="A93" s="120" t="s">
        <v>3</v>
      </c>
      <c r="B93" s="121"/>
      <c r="C93" s="40">
        <f>C9+C14+C26+C41+C69+C74+C81+C85+C86+C87+C89+C90+C91+C92</f>
        <v>200510.68100000001</v>
      </c>
      <c r="D93" s="40">
        <f>D9+D14+D26+D41+D69+D74+D81+D85+D86+D87+D89+D90+D91+D92</f>
        <v>153035.90899999999</v>
      </c>
      <c r="E93" s="40">
        <f>E9+E14+E26+E41+E69+E74+E81+E85+E86+E87+E89+E90+E91+E92</f>
        <v>144717.44400000002</v>
      </c>
      <c r="F93" s="41">
        <f t="shared" si="16"/>
        <v>-8318.4649999999674</v>
      </c>
      <c r="G93" s="20">
        <f t="shared" si="17"/>
        <v>94.56437050993047</v>
      </c>
    </row>
    <row r="94" spans="1:9" ht="14.25" x14ac:dyDescent="0.2">
      <c r="A94" s="37"/>
      <c r="B94" s="75" t="s">
        <v>9</v>
      </c>
      <c r="C94" s="42"/>
      <c r="D94" s="42"/>
      <c r="E94" s="43"/>
      <c r="F94" s="43"/>
      <c r="G94" s="44"/>
    </row>
    <row r="95" spans="1:9" ht="15.75" x14ac:dyDescent="0.2">
      <c r="A95" s="34"/>
      <c r="B95" s="45" t="s">
        <v>6</v>
      </c>
      <c r="C95" s="46">
        <f>SUM(C96:C103)</f>
        <v>3347.2000000000003</v>
      </c>
      <c r="D95" s="46">
        <f>SUM(D96:D103)</f>
        <v>3026.7159999999994</v>
      </c>
      <c r="E95" s="46">
        <f>SUM(E96:E103)</f>
        <v>2656.47</v>
      </c>
      <c r="F95" s="47">
        <f t="shared" ref="F95:F104" si="18">E95-D95</f>
        <v>-370.24599999999964</v>
      </c>
      <c r="G95" s="48">
        <f t="shared" ref="G95:G104" si="19">E95/D95*100</f>
        <v>87.767402029129926</v>
      </c>
    </row>
    <row r="96" spans="1:9" ht="15" x14ac:dyDescent="0.2">
      <c r="A96" s="34" t="s">
        <v>27</v>
      </c>
      <c r="B96" s="15" t="s">
        <v>61</v>
      </c>
      <c r="C96" s="35">
        <v>0</v>
      </c>
      <c r="D96" s="35">
        <v>21.911999999999999</v>
      </c>
      <c r="E96" s="35">
        <v>21.911999999999999</v>
      </c>
      <c r="F96" s="84">
        <f t="shared" si="18"/>
        <v>0</v>
      </c>
      <c r="G96" s="83">
        <f t="shared" si="19"/>
        <v>100</v>
      </c>
    </row>
    <row r="97" spans="1:7" ht="13.5" customHeight="1" x14ac:dyDescent="0.2">
      <c r="A97" s="34" t="s">
        <v>26</v>
      </c>
      <c r="B97" s="15" t="s">
        <v>4</v>
      </c>
      <c r="C97" s="35">
        <v>2118.5</v>
      </c>
      <c r="D97" s="35">
        <v>1599.961</v>
      </c>
      <c r="E97" s="35">
        <v>1599.961</v>
      </c>
      <c r="F97" s="84">
        <f t="shared" si="18"/>
        <v>0</v>
      </c>
      <c r="G97" s="83">
        <f t="shared" si="19"/>
        <v>100</v>
      </c>
    </row>
    <row r="98" spans="1:7" ht="14.25" customHeight="1" x14ac:dyDescent="0.2">
      <c r="A98" s="34" t="s">
        <v>36</v>
      </c>
      <c r="B98" s="15" t="s">
        <v>24</v>
      </c>
      <c r="C98" s="35">
        <v>1202.9000000000001</v>
      </c>
      <c r="D98" s="35">
        <v>902.17499999999995</v>
      </c>
      <c r="E98" s="35">
        <v>531.92899999999997</v>
      </c>
      <c r="F98" s="84">
        <f>E98-D98</f>
        <v>-370.24599999999998</v>
      </c>
      <c r="G98" s="83">
        <f>E98/D98*100</f>
        <v>58.960733782248454</v>
      </c>
    </row>
    <row r="99" spans="1:7" ht="15" x14ac:dyDescent="0.2">
      <c r="A99" s="34" t="s">
        <v>38</v>
      </c>
      <c r="B99" s="15" t="s">
        <v>59</v>
      </c>
      <c r="C99" s="35">
        <v>25.8</v>
      </c>
      <c r="D99" s="35">
        <v>455.07100000000003</v>
      </c>
      <c r="E99" s="35">
        <v>455.07100000000003</v>
      </c>
      <c r="F99" s="84">
        <f t="shared" si="18"/>
        <v>0</v>
      </c>
      <c r="G99" s="83">
        <f t="shared" si="19"/>
        <v>100</v>
      </c>
    </row>
    <row r="100" spans="1:7" ht="14.25" customHeight="1" x14ac:dyDescent="0.2">
      <c r="A100" s="34" t="s">
        <v>50</v>
      </c>
      <c r="B100" s="15" t="s">
        <v>60</v>
      </c>
      <c r="C100" s="35">
        <v>0</v>
      </c>
      <c r="D100" s="35">
        <v>29.18</v>
      </c>
      <c r="E100" s="35">
        <v>29.18</v>
      </c>
      <c r="F100" s="84">
        <f t="shared" si="18"/>
        <v>0</v>
      </c>
      <c r="G100" s="83">
        <f t="shared" si="19"/>
        <v>100</v>
      </c>
    </row>
    <row r="101" spans="1:7" ht="14.25" hidden="1" customHeight="1" x14ac:dyDescent="0.2">
      <c r="A101" s="34" t="s">
        <v>51</v>
      </c>
      <c r="B101" s="15" t="s">
        <v>5</v>
      </c>
      <c r="C101" s="35">
        <v>0</v>
      </c>
      <c r="D101" s="35"/>
      <c r="E101" s="35"/>
      <c r="F101" s="84">
        <f t="shared" si="18"/>
        <v>0</v>
      </c>
      <c r="G101" s="83" t="e">
        <f t="shared" si="19"/>
        <v>#DIV/0!</v>
      </c>
    </row>
    <row r="102" spans="1:7" ht="14.25" hidden="1" customHeight="1" x14ac:dyDescent="0.2">
      <c r="A102" s="34" t="s">
        <v>62</v>
      </c>
      <c r="B102" s="15" t="s">
        <v>63</v>
      </c>
      <c r="C102" s="35">
        <v>0</v>
      </c>
      <c r="D102" s="35"/>
      <c r="E102" s="35"/>
      <c r="F102" s="84">
        <f t="shared" si="18"/>
        <v>0</v>
      </c>
      <c r="G102" s="83" t="e">
        <f t="shared" si="19"/>
        <v>#DIV/0!</v>
      </c>
    </row>
    <row r="103" spans="1:7" ht="15" customHeight="1" x14ac:dyDescent="0.2">
      <c r="A103" s="34" t="s">
        <v>112</v>
      </c>
      <c r="B103" s="15" t="s">
        <v>113</v>
      </c>
      <c r="C103" s="35">
        <v>0</v>
      </c>
      <c r="D103" s="35">
        <v>18.417000000000002</v>
      </c>
      <c r="E103" s="35">
        <v>18.417000000000002</v>
      </c>
      <c r="F103" s="49">
        <f t="shared" si="18"/>
        <v>0</v>
      </c>
      <c r="G103" s="31">
        <f t="shared" si="19"/>
        <v>100</v>
      </c>
    </row>
    <row r="104" spans="1:7" ht="19.5" customHeight="1" x14ac:dyDescent="0.2">
      <c r="A104" s="34"/>
      <c r="B104" s="45" t="s">
        <v>16</v>
      </c>
      <c r="C104" s="46">
        <f>SUM(C105:C110)</f>
        <v>12731.215</v>
      </c>
      <c r="D104" s="46">
        <f>SUM(D105:D110)</f>
        <v>8392.5370000000003</v>
      </c>
      <c r="E104" s="46">
        <f>SUM(E105:E110)</f>
        <v>6131.5920000000006</v>
      </c>
      <c r="F104" s="47">
        <f t="shared" si="18"/>
        <v>-2260.9449999999997</v>
      </c>
      <c r="G104" s="48">
        <f t="shared" si="19"/>
        <v>73.06005323539236</v>
      </c>
    </row>
    <row r="105" spans="1:7" ht="15" x14ac:dyDescent="0.2">
      <c r="A105" s="50" t="s">
        <v>27</v>
      </c>
      <c r="B105" s="51" t="s">
        <v>58</v>
      </c>
      <c r="C105" s="35">
        <v>152.67599999999999</v>
      </c>
      <c r="D105" s="35">
        <v>152.67599999999999</v>
      </c>
      <c r="E105" s="35">
        <v>121.70099999999999</v>
      </c>
      <c r="F105" s="84">
        <f t="shared" ref="F105:F127" si="20">E105-D105</f>
        <v>-30.974999999999994</v>
      </c>
      <c r="G105" s="83">
        <f t="shared" ref="G105:G127" si="21">E105/D105*100</f>
        <v>79.711939008095584</v>
      </c>
    </row>
    <row r="106" spans="1:7" ht="15" x14ac:dyDescent="0.2">
      <c r="A106" s="50" t="s">
        <v>26</v>
      </c>
      <c r="B106" s="53" t="s">
        <v>4</v>
      </c>
      <c r="C106" s="35">
        <v>2805.2689999999998</v>
      </c>
      <c r="D106" s="35">
        <v>2805.2139999999999</v>
      </c>
      <c r="E106" s="35">
        <v>2106.2469999999998</v>
      </c>
      <c r="F106" s="84">
        <f t="shared" si="20"/>
        <v>-698.9670000000001</v>
      </c>
      <c r="G106" s="83">
        <f t="shared" si="21"/>
        <v>75.083291328219516</v>
      </c>
    </row>
    <row r="107" spans="1:7" ht="15" x14ac:dyDescent="0.2">
      <c r="A107" s="34" t="s">
        <v>36</v>
      </c>
      <c r="B107" s="15" t="s">
        <v>24</v>
      </c>
      <c r="C107" s="35">
        <v>1370.9639999999999</v>
      </c>
      <c r="D107" s="35">
        <v>1370.9639999999999</v>
      </c>
      <c r="E107" s="35">
        <v>1280.962</v>
      </c>
      <c r="F107" s="84">
        <f t="shared" si="20"/>
        <v>-90.001999999999953</v>
      </c>
      <c r="G107" s="83">
        <f t="shared" si="21"/>
        <v>93.435130317061578</v>
      </c>
    </row>
    <row r="108" spans="1:7" ht="15" hidden="1" x14ac:dyDescent="0.2">
      <c r="A108" s="34" t="s">
        <v>38</v>
      </c>
      <c r="B108" s="15" t="s">
        <v>59</v>
      </c>
      <c r="C108" s="85"/>
      <c r="D108" s="86"/>
      <c r="E108" s="35"/>
      <c r="F108" s="52">
        <f t="shared" si="20"/>
        <v>0</v>
      </c>
      <c r="G108" s="31" t="e">
        <f t="shared" si="21"/>
        <v>#DIV/0!</v>
      </c>
    </row>
    <row r="109" spans="1:7" ht="18" customHeight="1" x14ac:dyDescent="0.2">
      <c r="A109" s="34" t="s">
        <v>50</v>
      </c>
      <c r="B109" s="15" t="s">
        <v>60</v>
      </c>
      <c r="C109" s="35">
        <v>7235.5</v>
      </c>
      <c r="D109" s="35">
        <v>2896.877</v>
      </c>
      <c r="E109" s="35">
        <v>1455.877</v>
      </c>
      <c r="F109" s="52">
        <f t="shared" si="20"/>
        <v>-1441</v>
      </c>
      <c r="G109" s="31">
        <f t="shared" si="21"/>
        <v>50.256776521750837</v>
      </c>
    </row>
    <row r="110" spans="1:7" ht="15" x14ac:dyDescent="0.2">
      <c r="A110" s="34" t="s">
        <v>51</v>
      </c>
      <c r="B110" s="15" t="s">
        <v>5</v>
      </c>
      <c r="C110" s="35">
        <v>1166.806</v>
      </c>
      <c r="D110" s="35">
        <v>1166.806</v>
      </c>
      <c r="E110" s="35">
        <v>1166.8050000000001</v>
      </c>
      <c r="F110" s="52">
        <f t="shared" si="20"/>
        <v>-9.9999999997635314E-4</v>
      </c>
      <c r="G110" s="31">
        <f t="shared" si="21"/>
        <v>99.999914295949793</v>
      </c>
    </row>
    <row r="111" spans="1:7" s="72" customFormat="1" ht="16.5" customHeight="1" x14ac:dyDescent="0.2">
      <c r="A111" s="70" t="s">
        <v>101</v>
      </c>
      <c r="B111" s="71" t="s">
        <v>102</v>
      </c>
      <c r="C111" s="27">
        <v>200</v>
      </c>
      <c r="D111" s="27">
        <v>200</v>
      </c>
      <c r="E111" s="27">
        <v>132.62799999999999</v>
      </c>
      <c r="F111" s="52">
        <f t="shared" si="20"/>
        <v>-67.372000000000014</v>
      </c>
      <c r="G111" s="31">
        <f t="shared" si="21"/>
        <v>66.313999999999993</v>
      </c>
    </row>
    <row r="112" spans="1:7" s="72" customFormat="1" ht="17.25" customHeight="1" x14ac:dyDescent="0.2">
      <c r="A112" s="21" t="s">
        <v>107</v>
      </c>
      <c r="B112" s="26" t="s">
        <v>108</v>
      </c>
      <c r="C112" s="27">
        <v>234.89400000000001</v>
      </c>
      <c r="D112" s="27">
        <v>234.89400000000001</v>
      </c>
      <c r="E112" s="27">
        <v>142.14599999999999</v>
      </c>
      <c r="F112" s="30">
        <f t="shared" si="20"/>
        <v>-92.748000000000019</v>
      </c>
      <c r="G112" s="54">
        <f t="shared" si="21"/>
        <v>60.514955682137469</v>
      </c>
    </row>
    <row r="113" spans="1:7" s="72" customFormat="1" ht="15" customHeight="1" x14ac:dyDescent="0.2">
      <c r="A113" s="21" t="s">
        <v>94</v>
      </c>
      <c r="B113" s="62" t="s">
        <v>95</v>
      </c>
      <c r="C113" s="27">
        <v>607.76099999999997</v>
      </c>
      <c r="D113" s="27">
        <v>140.24100000000001</v>
      </c>
      <c r="E113" s="27">
        <v>137.55199999999999</v>
      </c>
      <c r="F113" s="30">
        <f t="shared" si="20"/>
        <v>-2.6890000000000214</v>
      </c>
      <c r="G113" s="54">
        <f t="shared" si="21"/>
        <v>98.082586404831659</v>
      </c>
    </row>
    <row r="114" spans="1:7" ht="14.25" x14ac:dyDescent="0.2">
      <c r="A114" s="21" t="s">
        <v>103</v>
      </c>
      <c r="B114" s="73" t="s">
        <v>104</v>
      </c>
      <c r="C114" s="27">
        <v>1001.641</v>
      </c>
      <c r="D114" s="27">
        <v>991.49099999999999</v>
      </c>
      <c r="E114" s="27">
        <v>898.48</v>
      </c>
      <c r="F114" s="52">
        <f t="shared" ref="F114:F123" si="22">E114-D114</f>
        <v>-93.010999999999967</v>
      </c>
      <c r="G114" s="31">
        <f t="shared" ref="G114:G123" si="23">E114/D114*100</f>
        <v>90.619077732425211</v>
      </c>
    </row>
    <row r="115" spans="1:7" ht="14.25" x14ac:dyDescent="0.2">
      <c r="A115" s="21" t="s">
        <v>130</v>
      </c>
      <c r="B115" s="73" t="s">
        <v>131</v>
      </c>
      <c r="C115" s="27">
        <v>200</v>
      </c>
      <c r="D115" s="27">
        <v>200</v>
      </c>
      <c r="E115" s="27">
        <v>0</v>
      </c>
      <c r="F115" s="52">
        <f t="shared" si="22"/>
        <v>-200</v>
      </c>
      <c r="G115" s="31">
        <f t="shared" si="23"/>
        <v>0</v>
      </c>
    </row>
    <row r="116" spans="1:7" ht="25.5" x14ac:dyDescent="0.2">
      <c r="A116" s="21" t="s">
        <v>136</v>
      </c>
      <c r="B116" s="74" t="s">
        <v>137</v>
      </c>
      <c r="C116" s="27">
        <v>20</v>
      </c>
      <c r="D116" s="27">
        <v>20</v>
      </c>
      <c r="E116" s="27">
        <v>0</v>
      </c>
      <c r="F116" s="52">
        <f t="shared" si="22"/>
        <v>-20</v>
      </c>
      <c r="G116" s="31">
        <f t="shared" si="23"/>
        <v>0</v>
      </c>
    </row>
    <row r="117" spans="1:7" ht="14.25" x14ac:dyDescent="0.2">
      <c r="A117" s="21" t="s">
        <v>110</v>
      </c>
      <c r="B117" s="26" t="s">
        <v>111</v>
      </c>
      <c r="C117" s="27">
        <v>117.03</v>
      </c>
      <c r="D117" s="27">
        <v>117.03</v>
      </c>
      <c r="E117" s="27">
        <v>11.893000000000001</v>
      </c>
      <c r="F117" s="52">
        <f t="shared" si="22"/>
        <v>-105.137</v>
      </c>
      <c r="G117" s="31">
        <f t="shared" si="23"/>
        <v>10.162351533794753</v>
      </c>
    </row>
    <row r="118" spans="1:7" ht="19.5" customHeight="1" x14ac:dyDescent="0.2">
      <c r="A118" s="21" t="s">
        <v>121</v>
      </c>
      <c r="B118" s="26" t="s">
        <v>122</v>
      </c>
      <c r="C118" s="27">
        <v>13307.808999999999</v>
      </c>
      <c r="D118" s="27">
        <v>1319.6669999999999</v>
      </c>
      <c r="E118" s="27">
        <v>1314.3219999999999</v>
      </c>
      <c r="F118" s="52">
        <f>E118-D118</f>
        <v>-5.3450000000000273</v>
      </c>
      <c r="G118" s="31">
        <f>E118/D118*100</f>
        <v>99.594973580456283</v>
      </c>
    </row>
    <row r="119" spans="1:7" ht="18.75" customHeight="1" x14ac:dyDescent="0.2">
      <c r="A119" s="21" t="s">
        <v>112</v>
      </c>
      <c r="B119" s="26" t="s">
        <v>113</v>
      </c>
      <c r="C119" s="27">
        <v>351.72</v>
      </c>
      <c r="D119" s="27">
        <v>351.72</v>
      </c>
      <c r="E119" s="27">
        <v>321.66199999999998</v>
      </c>
      <c r="F119" s="52">
        <f t="shared" si="22"/>
        <v>-30.05800000000005</v>
      </c>
      <c r="G119" s="31">
        <f t="shared" si="23"/>
        <v>91.45399749800977</v>
      </c>
    </row>
    <row r="120" spans="1:7" ht="25.5" x14ac:dyDescent="0.2">
      <c r="A120" s="21" t="s">
        <v>109</v>
      </c>
      <c r="B120" s="26" t="s">
        <v>98</v>
      </c>
      <c r="C120" s="27">
        <v>487.86900000000003</v>
      </c>
      <c r="D120" s="27">
        <v>487.86900000000003</v>
      </c>
      <c r="E120" s="27">
        <v>27.489000000000001</v>
      </c>
      <c r="F120" s="52">
        <f t="shared" si="22"/>
        <v>-460.38000000000005</v>
      </c>
      <c r="G120" s="31">
        <f t="shared" si="23"/>
        <v>5.6345043444039282</v>
      </c>
    </row>
    <row r="121" spans="1:7" ht="27" customHeight="1" x14ac:dyDescent="0.2">
      <c r="A121" s="21" t="s">
        <v>123</v>
      </c>
      <c r="B121" s="26" t="s">
        <v>124</v>
      </c>
      <c r="C121" s="27">
        <v>2286.3440000000001</v>
      </c>
      <c r="D121" s="27">
        <v>2286.3440000000001</v>
      </c>
      <c r="E121" s="27">
        <v>2258.5230000000001</v>
      </c>
      <c r="F121" s="52">
        <f t="shared" si="22"/>
        <v>-27.820999999999913</v>
      </c>
      <c r="G121" s="31">
        <f t="shared" si="23"/>
        <v>98.783166487632656</v>
      </c>
    </row>
    <row r="122" spans="1:7" ht="19.5" customHeight="1" x14ac:dyDescent="0.2">
      <c r="A122" s="21" t="s">
        <v>114</v>
      </c>
      <c r="B122" s="26" t="s">
        <v>115</v>
      </c>
      <c r="C122" s="27">
        <v>15.88</v>
      </c>
      <c r="D122" s="27">
        <v>15.88</v>
      </c>
      <c r="E122" s="27">
        <v>15.88</v>
      </c>
      <c r="F122" s="52">
        <f t="shared" si="22"/>
        <v>0</v>
      </c>
      <c r="G122" s="31">
        <f t="shared" si="23"/>
        <v>100</v>
      </c>
    </row>
    <row r="123" spans="1:7" ht="55.5" customHeight="1" x14ac:dyDescent="0.2">
      <c r="A123" s="21" t="s">
        <v>119</v>
      </c>
      <c r="B123" s="26" t="s">
        <v>120</v>
      </c>
      <c r="C123" s="27">
        <v>22</v>
      </c>
      <c r="D123" s="27">
        <v>22</v>
      </c>
      <c r="E123" s="27">
        <v>21.943000000000001</v>
      </c>
      <c r="F123" s="52">
        <f t="shared" si="22"/>
        <v>-5.6999999999998607E-2</v>
      </c>
      <c r="G123" s="31">
        <f t="shared" si="23"/>
        <v>99.740909090909099</v>
      </c>
    </row>
    <row r="124" spans="1:7" ht="12.75" customHeight="1" x14ac:dyDescent="0.2">
      <c r="A124" s="21" t="s">
        <v>105</v>
      </c>
      <c r="B124" s="73" t="s">
        <v>7</v>
      </c>
      <c r="C124" s="27">
        <v>123.986</v>
      </c>
      <c r="D124" s="27">
        <v>100.986</v>
      </c>
      <c r="E124" s="27">
        <v>52.47</v>
      </c>
      <c r="F124" s="52">
        <f t="shared" si="20"/>
        <v>-48.516000000000005</v>
      </c>
      <c r="G124" s="31">
        <f t="shared" si="21"/>
        <v>51.957697106529608</v>
      </c>
    </row>
    <row r="125" spans="1:7" ht="14.25" hidden="1" x14ac:dyDescent="0.2">
      <c r="A125" s="21"/>
      <c r="B125" s="74"/>
      <c r="C125" s="27"/>
      <c r="D125" s="27"/>
      <c r="E125" s="27"/>
      <c r="F125" s="52">
        <f t="shared" si="20"/>
        <v>0</v>
      </c>
      <c r="G125" s="31" t="e">
        <f t="shared" si="21"/>
        <v>#DIV/0!</v>
      </c>
    </row>
    <row r="126" spans="1:7" ht="16.5" customHeight="1" x14ac:dyDescent="0.2">
      <c r="A126" s="117" t="s">
        <v>8</v>
      </c>
      <c r="B126" s="117"/>
      <c r="C126" s="55">
        <f>SUM(C111:C124)+C95+C104</f>
        <v>35055.349000000002</v>
      </c>
      <c r="D126" s="55">
        <f>SUM(D111:D124)+D95+D104</f>
        <v>17907.375</v>
      </c>
      <c r="E126" s="55">
        <f>SUM(E111:E124)+E95+E104</f>
        <v>14123.050000000001</v>
      </c>
      <c r="F126" s="47">
        <f t="shared" si="20"/>
        <v>-3784.3249999999989</v>
      </c>
      <c r="G126" s="48">
        <f t="shared" si="21"/>
        <v>78.867226491878355</v>
      </c>
    </row>
    <row r="127" spans="1:7" ht="18.75" customHeight="1" x14ac:dyDescent="0.2">
      <c r="A127" s="119" t="s">
        <v>10</v>
      </c>
      <c r="B127" s="119"/>
      <c r="C127" s="40">
        <f>C93+C126</f>
        <v>235566.03000000003</v>
      </c>
      <c r="D127" s="40">
        <f>D93+D126</f>
        <v>170943.28399999999</v>
      </c>
      <c r="E127" s="40">
        <f>E93+E126</f>
        <v>158840.49400000001</v>
      </c>
      <c r="F127" s="41">
        <f t="shared" si="20"/>
        <v>-12102.789999999979</v>
      </c>
      <c r="G127" s="20">
        <f t="shared" si="21"/>
        <v>92.919996786770525</v>
      </c>
    </row>
    <row r="128" spans="1:7" ht="0.75" hidden="1" customHeight="1" x14ac:dyDescent="0.25">
      <c r="A128" s="1"/>
      <c r="B128" s="2"/>
      <c r="C128" s="4"/>
      <c r="D128" s="4"/>
      <c r="E128" s="4"/>
      <c r="F128" s="13"/>
      <c r="G128" s="4"/>
    </row>
    <row r="129" spans="1:7" ht="16.5" customHeight="1" x14ac:dyDescent="0.25">
      <c r="A129" s="14"/>
      <c r="B129" s="116"/>
      <c r="C129" s="116"/>
      <c r="D129" s="116"/>
      <c r="E129" s="116"/>
      <c r="F129" s="116"/>
      <c r="G129" s="116"/>
    </row>
    <row r="130" spans="1:7" ht="14.25" customHeight="1" x14ac:dyDescent="0.25">
      <c r="A130" s="14"/>
      <c r="B130" s="16" t="s">
        <v>138</v>
      </c>
      <c r="C130" s="16"/>
      <c r="D130" s="16"/>
      <c r="E130" s="14" t="s">
        <v>139</v>
      </c>
      <c r="F130" s="14"/>
      <c r="G130" s="14"/>
    </row>
    <row r="131" spans="1:7" ht="12" customHeight="1" x14ac:dyDescent="0.2">
      <c r="A131" s="9"/>
      <c r="B131" s="9"/>
    </row>
    <row r="132" spans="1:7" x14ac:dyDescent="0.2">
      <c r="A132" s="9"/>
      <c r="B132" s="96"/>
    </row>
  </sheetData>
  <customSheetViews>
    <customSheetView guid="{356CC87D-C45A-423A-9572-F74069546E3E}" hiddenRows="1" showRuler="0">
      <selection activeCell="E6" sqref="E6:E7"/>
      <rowBreaks count="1" manualBreakCount="1">
        <brk id="53" max="16383" man="1"/>
      </rowBreaks>
      <pageMargins left="0.59055118110236227" right="0.39370078740157483" top="0.59055118110236227" bottom="0.59055118110236227" header="0.51181102362204722" footer="0.51181102362204722"/>
      <printOptions horizontalCentered="1"/>
      <pageSetup paperSize="9" scale="78" orientation="portrait" r:id="rId1"/>
      <headerFooter alignWithMargins="0"/>
    </customSheetView>
    <customSheetView guid="{60B70A26-12E7-443E-83DE-AF94588CA160}" hiddenRows="1" showRuler="0" topLeftCell="A55">
      <selection activeCell="C88" sqref="C88"/>
      <rowBreaks count="1" manualBreakCount="1">
        <brk id="54" max="16383" man="1"/>
      </rowBreaks>
      <pageMargins left="0.59055118110236227" right="0.39370078740157483" top="0.59055118110236227" bottom="0.59055118110236227" header="0.51181102362204722" footer="0.51181102362204722"/>
      <printOptions horizontalCentered="1"/>
      <pageSetup paperSize="9" scale="78" orientation="portrait" r:id="rId2"/>
      <headerFooter alignWithMargins="0"/>
    </customSheetView>
    <customSheetView guid="{2C2CFF0B-8759-4E25-94E2-B667FE22E70B}" showRuler="0">
      <selection activeCell="A5" sqref="A5"/>
      <rowBreaks count="1" manualBreakCount="1">
        <brk id="53" max="16383" man="1"/>
      </rowBreaks>
      <pageMargins left="0.59055118110236227" right="0.39370078740157483" top="0.59055118110236227" bottom="0.59055118110236227" header="0.51181102362204722" footer="0.51181102362204722"/>
      <printOptions horizontalCentered="1"/>
      <pageSetup paperSize="9" scale="78" orientation="portrait" r:id="rId3"/>
      <headerFooter alignWithMargins="0"/>
    </customSheetView>
  </customSheetViews>
  <mergeCells count="15">
    <mergeCell ref="B129:G129"/>
    <mergeCell ref="A126:B126"/>
    <mergeCell ref="A6:A7"/>
    <mergeCell ref="A127:B127"/>
    <mergeCell ref="A93:B93"/>
    <mergeCell ref="B6:B7"/>
    <mergeCell ref="C6:D6"/>
    <mergeCell ref="F6:F7"/>
    <mergeCell ref="G6:G7"/>
    <mergeCell ref="E6:E7"/>
    <mergeCell ref="B5:G5"/>
    <mergeCell ref="A2:G2"/>
    <mergeCell ref="A3:G3"/>
    <mergeCell ref="A4:G4"/>
    <mergeCell ref="E1:G1"/>
  </mergeCells>
  <phoneticPr fontId="0" type="noConversion"/>
  <printOptions horizontalCentered="1"/>
  <pageMargins left="0.15748031496062992" right="0.15748031496062992" top="0.24" bottom="0.15748031496062992" header="0.21" footer="0.15748031496062992"/>
  <pageSetup paperSize="9" scale="67" fitToHeight="2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</dc:creator>
  <cp:lastModifiedBy>финупр4</cp:lastModifiedBy>
  <cp:lastPrinted>2018-10-04T13:31:28Z</cp:lastPrinted>
  <dcterms:created xsi:type="dcterms:W3CDTF">2004-01-28T08:01:03Z</dcterms:created>
  <dcterms:modified xsi:type="dcterms:W3CDTF">2018-10-31T06:04:36Z</dcterms:modified>
</cp:coreProperties>
</file>