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20" windowWidth="15576" windowHeight="11676" activeTab="0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Titles" localSheetId="0">'1'!$6:$6</definedName>
    <definedName name="_xlnm.Print_Area" localSheetId="0">'1'!$A$1:$H$116</definedName>
  </definedNames>
  <calcPr fullCalcOnLoad="1"/>
</workbook>
</file>

<file path=xl/sharedStrings.xml><?xml version="1.0" encoding="utf-8"?>
<sst xmlns="http://schemas.openxmlformats.org/spreadsheetml/2006/main" count="182" uniqueCount="132">
  <si>
    <t>Освіта</t>
  </si>
  <si>
    <t>Охорона та раціональне використання природних ресурсів</t>
  </si>
  <si>
    <t>Спеціальний фонд</t>
  </si>
  <si>
    <t>в т.ч.</t>
  </si>
  <si>
    <t>заробітна плата з нарахуваннями</t>
  </si>
  <si>
    <t>продукти харчування</t>
  </si>
  <si>
    <t>оплата комунальних послуг та енергоносіїв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</si>
  <si>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</si>
  <si>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</si>
  <si>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</si>
  <si>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</si>
  <si>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Начальник фінансового управління ЛМР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</si>
  <si>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</si>
  <si>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</si>
  <si>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</si>
  <si>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</si>
  <si>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</si>
  <si>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</si>
  <si>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</si>
  <si>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</si>
  <si>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</si>
  <si>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</si>
  <si>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</si>
  <si>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</si>
  <si>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</si>
  <si>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</si>
  <si>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</si>
  <si>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</si>
  <si>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</si>
  <si>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</si>
  <si>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</si>
  <si>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</si>
  <si>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</si>
  <si>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Загальний фонд</t>
  </si>
  <si>
    <t>Фізична культура і спорт</t>
  </si>
  <si>
    <t>Житлово - комунальне господарство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</si>
  <si>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</si>
  <si>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</si>
  <si>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</si>
  <si>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</si>
  <si>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</si>
  <si>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3140</t>
  </si>
  <si>
    <t>3121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</si>
  <si>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</si>
  <si>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</si>
  <si>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</si>
  <si>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</si>
  <si>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</si>
  <si>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</si>
  <si>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</si>
  <si>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</si>
  <si>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</si>
  <si>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</si>
  <si>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</si>
  <si>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</si>
  <si>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</si>
  <si>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</si>
  <si>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КНП "ЦПМСД"</t>
  </si>
  <si>
    <t>КНП "Люботинська міська лікарня"</t>
  </si>
  <si>
    <t>3035</t>
  </si>
  <si>
    <t>Компенсаційні виплати за пільговий проїзд окремих категорій громадян на залізничному транспорті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</si>
  <si>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</si>
  <si>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</si>
  <si>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</si>
  <si>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</si>
  <si>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>(тис.грн)</t>
  </si>
  <si>
    <t>Ірина ЯЛОВЕНКО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</si>
  <si>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</si>
  <si>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</si>
  <si>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 ЗВІТ ПРО ВИКОНАННЯ БЮДЖЕТУ ЛЮБОТИНСЬКОЇ МІСЬКОЇ ТЕРИТОРІАЛЬНОЇ ГРОМАДИ</t>
  </si>
  <si>
    <t>Надання загальної середньої освіти закладами загальної середньої освіти, в т.ч.:</t>
  </si>
  <si>
    <t>1031</t>
  </si>
  <si>
    <t>Утримання та забезпечення діяльності центрів соціальних служб</t>
  </si>
  <si>
    <t>8710</t>
  </si>
  <si>
    <t>Резервний фонд місцевого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</si>
  <si>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</si>
  <si>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</si>
  <si>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т.ч. видатки за рахунок залишку освітньої субвенції:</t>
  </si>
  <si>
    <t>1061</t>
  </si>
  <si>
    <t>7300</t>
  </si>
  <si>
    <t>Будівництво та регіональний розвиток</t>
  </si>
  <si>
    <t>Охорона здоров'я</t>
  </si>
  <si>
    <t>медикаменти та перв'язувальні матеріали</t>
  </si>
  <si>
    <t>Відхилення
+; -</t>
  </si>
  <si>
    <t>9770</t>
  </si>
  <si>
    <t>Інші субвенції з місцевого бюджету</t>
  </si>
  <si>
    <t>Найменування</t>
  </si>
  <si>
    <t>Затверджено на звітній період</t>
  </si>
  <si>
    <t>% виконання до плану на звітній період</t>
  </si>
  <si>
    <t>7000</t>
  </si>
  <si>
    <t>Економічна діяльність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</si>
  <si>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</si>
  <si>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</si>
  <si>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</si>
  <si>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</si>
  <si>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Охорона навколишнього природного середовища</t>
  </si>
  <si>
    <t>8300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</si>
  <si>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</si>
  <si>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</si>
  <si>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 xml:space="preserve"> ВСЬОГО загальний фонд</t>
  </si>
  <si>
    <t xml:space="preserve"> ВСЬОГО спеціальний фонд</t>
  </si>
  <si>
    <t>РАЗОМ загальний і спеціальний фонд</t>
  </si>
  <si>
    <t xml:space="preserve"> Власні надходження бюджетних установ</t>
  </si>
  <si>
    <t>8700</t>
  </si>
  <si>
    <t xml:space="preserve">Резервний фонд </t>
  </si>
  <si>
    <t>Затверджено на 2022 рік</t>
  </si>
  <si>
    <t>Затверджено на 2022 рік з урахуванням змін</t>
  </si>
  <si>
    <t>6011</t>
  </si>
  <si>
    <t>Експлуатація та технічне обслуговування житлового фонду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</si>
  <si>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</si>
  <si>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</si>
  <si>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8230</t>
  </si>
  <si>
    <t>Інші заходи громадського порядку та безпеки</t>
  </si>
  <si>
    <t>8200</t>
  </si>
  <si>
    <t>Громадський порядок та безпека</t>
  </si>
  <si>
    <t>7310</t>
  </si>
  <si>
    <t>Будівництво об'єктів житлово-комунального господарства</t>
  </si>
  <si>
    <t>Будівництво медичних установ та закладів</t>
  </si>
  <si>
    <t>Розроблення схем планування та забудови територій (містобудівної документації)</t>
  </si>
  <si>
    <t>7322</t>
  </si>
  <si>
    <t>7350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</si>
  <si>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</si>
  <si>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</si>
  <si>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7650</t>
  </si>
  <si>
    <t>Проведення експертної  грошової  оцінки  земельної ділянки чи права на неї</t>
  </si>
  <si>
    <t>9750</t>
  </si>
  <si>
    <t>Субвенція з місцевого бюджету на співфінансування інвестиційних проектів</t>
  </si>
  <si>
    <t>8240</t>
  </si>
  <si>
    <t>Заходи та роботи з територіальної оборони</t>
  </si>
  <si>
    <t>за січень-травень 2022 року</t>
  </si>
  <si>
    <t>Виконано за січень-травень 2022 року</t>
  </si>
  <si>
    <t>Вик.:Наталія ШИМОН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</si>
</sst>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#,##0.000"/>
    <numFmt numFmtId="174" formatCode="0.000"/>
  </numFmts>
  <fonts count="64">
    <font>
      <sz val="10"/>
      <name val="Arial Cyr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73" fontId="5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3" fontId="6" fillId="0" borderId="10" xfId="0" applyNumberFormat="1" applyFont="1" applyFill="1" applyBorder="1" applyAlignment="1">
      <alignment horizontal="justify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justify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11" fillId="0" borderId="0" xfId="0" applyNumberFormat="1" applyFont="1" applyFill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172" fontId="61" fillId="0" borderId="10" xfId="0" applyNumberFormat="1" applyFont="1" applyFill="1" applyBorder="1" applyAlignment="1">
      <alignment horizontal="center" wrapText="1"/>
    </xf>
    <xf numFmtId="172" fontId="17" fillId="0" borderId="10" xfId="0" applyNumberFormat="1" applyFont="1" applyFill="1" applyBorder="1" applyAlignment="1">
      <alignment/>
    </xf>
    <xf numFmtId="172" fontId="14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173" fontId="63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85" zoomScaleNormal="85" zoomScaleSheetLayoutView="85" zoomScalePageLayoutView="0" workbookViewId="0" topLeftCell="A82">
      <selection activeCell="I88" sqref="I88"/>
    </sheetView>
  </sheetViews>
  <sheetFormatPr defaultColWidth="9.125" defaultRowHeight="12.75"/>
  <cols>
    <col min="1" max="1" width="7.50390625" style="3" customWidth="1"/>
    <col min="2" max="2" width="68.375" style="3" customWidth="1"/>
    <col min="3" max="3" width="12.375" style="3" customWidth="1"/>
    <col min="4" max="4" width="12.50390625" style="69" customWidth="1"/>
    <col min="5" max="5" width="11.875" style="69" customWidth="1"/>
    <col min="6" max="6" width="12.875" style="69" customWidth="1"/>
    <col min="7" max="7" width="11.50390625" style="70" customWidth="1"/>
    <col min="8" max="8" width="9.50390625" style="70" customWidth="1"/>
    <col min="9" max="9" width="9.125" style="3" customWidth="1"/>
    <col min="10" max="10" width="11.50390625" style="3" customWidth="1"/>
    <col min="11" max="12" width="9.125" style="3" customWidth="1"/>
    <col min="13" max="13" width="9.00390625" style="3" customWidth="1"/>
    <col min="14" max="16384" width="9.125" style="3" customWidth="1"/>
  </cols>
  <sheetData>
    <row r="1" spans="1:8" ht="15">
      <c r="A1" s="6"/>
      <c r="B1" s="6"/>
      <c r="C1" s="6"/>
      <c r="D1" s="7"/>
      <c r="E1" s="7"/>
      <c r="F1" s="7"/>
      <c r="G1" s="6"/>
      <c r="H1" s="6"/>
    </row>
    <row r="2" spans="1:8" ht="13.5">
      <c r="A2" s="75" t="s">
        <v>69</v>
      </c>
      <c r="B2" s="75"/>
      <c r="C2" s="75"/>
      <c r="D2" s="75"/>
      <c r="E2" s="75"/>
      <c r="F2" s="75"/>
      <c r="G2" s="75"/>
      <c r="H2" s="75"/>
    </row>
    <row r="3" spans="1:8" ht="15">
      <c r="A3" s="74" t="s">
        <v>129</v>
      </c>
      <c r="B3" s="74"/>
      <c r="C3" s="74"/>
      <c r="D3" s="74"/>
      <c r="E3" s="74"/>
      <c r="F3" s="74"/>
      <c r="G3" s="74"/>
      <c r="H3" s="74"/>
    </row>
    <row r="4" spans="1:8" ht="15">
      <c r="A4" s="74" t="s">
        <v>7</v>
      </c>
      <c r="B4" s="74"/>
      <c r="C4" s="74"/>
      <c r="D4" s="74"/>
      <c r="E4" s="74"/>
      <c r="F4" s="74"/>
      <c r="G4" s="74"/>
      <c r="H4" s="74"/>
    </row>
    <row r="5" spans="2:8" ht="12.75" customHeight="1">
      <c r="B5" s="73" t="s">
        <v>65</v>
      </c>
      <c r="C5" s="73"/>
      <c r="D5" s="73"/>
      <c r="E5" s="73"/>
      <c r="F5" s="73"/>
      <c r="G5" s="73"/>
      <c r="H5" s="73"/>
    </row>
    <row r="6" spans="1:8" ht="78" customHeight="1">
      <c r="A6" s="8" t="s">
        <v>14</v>
      </c>
      <c r="B6" s="9" t="s">
        <v>86</v>
      </c>
      <c r="C6" s="9" t="s">
        <v>105</v>
      </c>
      <c r="D6" s="9" t="s">
        <v>106</v>
      </c>
      <c r="E6" s="9" t="s">
        <v>87</v>
      </c>
      <c r="F6" s="9" t="s">
        <v>130</v>
      </c>
      <c r="G6" s="9" t="s">
        <v>83</v>
      </c>
      <c r="H6" s="9" t="s">
        <v>88</v>
      </c>
    </row>
    <row r="7" spans="1:8" ht="15.75" customHeight="1">
      <c r="A7" s="78" t="s">
        <v>33</v>
      </c>
      <c r="B7" s="80"/>
      <c r="C7" s="80"/>
      <c r="D7" s="80"/>
      <c r="E7" s="80"/>
      <c r="F7" s="80"/>
      <c r="G7" s="80"/>
      <c r="H7" s="79"/>
    </row>
    <row r="8" spans="1:9" ht="17.25" customHeight="1">
      <c r="A8" s="10" t="s">
        <v>13</v>
      </c>
      <c r="B8" s="11" t="s">
        <v>30</v>
      </c>
      <c r="C8" s="12">
        <f>C10+C11+C13+C12</f>
        <v>29026.347999999998</v>
      </c>
      <c r="D8" s="12">
        <f>D10+D11+D13+D12</f>
        <v>29565.291999999998</v>
      </c>
      <c r="E8" s="12">
        <f>E10+E11+E13+E12</f>
        <v>8929.874000000002</v>
      </c>
      <c r="F8" s="12">
        <f>F10+F11+F13+F12</f>
        <v>8445.409</v>
      </c>
      <c r="G8" s="13">
        <f>F8-E8</f>
        <v>-484.46500000000196</v>
      </c>
      <c r="H8" s="14">
        <f>F8/E8*100</f>
        <v>94.57478347398852</v>
      </c>
      <c r="I8" s="5"/>
    </row>
    <row r="9" spans="1:8" ht="14.25" customHeight="1">
      <c r="A9" s="10"/>
      <c r="B9" s="15" t="s">
        <v>3</v>
      </c>
      <c r="C9" s="16"/>
      <c r="D9" s="17"/>
      <c r="E9" s="17"/>
      <c r="F9" s="17"/>
      <c r="G9" s="18"/>
      <c r="H9" s="19"/>
    </row>
    <row r="10" spans="1:8" ht="18" customHeight="1">
      <c r="A10" s="10"/>
      <c r="B10" s="15" t="s">
        <v>4</v>
      </c>
      <c r="C10" s="1">
        <v>26937.931</v>
      </c>
      <c r="D10" s="1">
        <v>26937.931</v>
      </c>
      <c r="E10" s="1">
        <v>7536.058</v>
      </c>
      <c r="F10" s="1">
        <v>7536.044</v>
      </c>
      <c r="G10" s="18">
        <f>F10-E10</f>
        <v>-0.014000000000123691</v>
      </c>
      <c r="H10" s="19">
        <f>IF(E10=0,0,F10/E10*100)</f>
        <v>99.99981422648287</v>
      </c>
    </row>
    <row r="11" spans="1:8" ht="18.75" customHeight="1">
      <c r="A11" s="10"/>
      <c r="B11" s="15" t="s">
        <v>6</v>
      </c>
      <c r="C11" s="1">
        <v>1354.335</v>
      </c>
      <c r="D11" s="1">
        <v>1354.335</v>
      </c>
      <c r="E11" s="1">
        <v>969.464</v>
      </c>
      <c r="F11" s="1">
        <v>538.962</v>
      </c>
      <c r="G11" s="18">
        <f>F11-E11</f>
        <v>-430.50200000000007</v>
      </c>
      <c r="H11" s="19">
        <f>IF(E11=0,0,F11/E11*100)</f>
        <v>55.5938126634924</v>
      </c>
    </row>
    <row r="12" spans="1:8" ht="18.75" customHeight="1">
      <c r="A12" s="10"/>
      <c r="B12" s="15" t="s">
        <v>8</v>
      </c>
      <c r="C12" s="1">
        <v>0</v>
      </c>
      <c r="D12" s="1">
        <v>520.8</v>
      </c>
      <c r="E12" s="1">
        <v>104</v>
      </c>
      <c r="F12" s="1">
        <v>89.4</v>
      </c>
      <c r="G12" s="18">
        <f>F12-E12</f>
        <v>-14.599999999999994</v>
      </c>
      <c r="H12" s="19">
        <f>IF(E12=0,0,F12/E12*100)</f>
        <v>85.96153846153847</v>
      </c>
    </row>
    <row r="13" spans="1:8" ht="18" customHeight="1">
      <c r="A13" s="10"/>
      <c r="B13" s="15" t="s">
        <v>15</v>
      </c>
      <c r="C13" s="1">
        <v>734.082</v>
      </c>
      <c r="D13" s="1">
        <v>752.226</v>
      </c>
      <c r="E13" s="1">
        <v>320.352</v>
      </c>
      <c r="F13" s="1">
        <v>281.003</v>
      </c>
      <c r="G13" s="18">
        <f>F13-E13</f>
        <v>-39.34899999999999</v>
      </c>
      <c r="H13" s="19">
        <f>IF(E13=0,0,F13/E13*100)</f>
        <v>87.71694885625811</v>
      </c>
    </row>
    <row r="14" spans="1:8" ht="20.25" customHeight="1">
      <c r="A14" s="10" t="s">
        <v>12</v>
      </c>
      <c r="B14" s="11" t="s">
        <v>0</v>
      </c>
      <c r="C14" s="12">
        <f>C16+C17+C18+C19+C20</f>
        <v>129947.76000000001</v>
      </c>
      <c r="D14" s="12">
        <f>D16+D17+D18+D19+D20</f>
        <v>129957.194</v>
      </c>
      <c r="E14" s="12">
        <f>E16+E17+E18+E19+E20</f>
        <v>47525.583</v>
      </c>
      <c r="F14" s="12">
        <f>F16+F17+F18+F19+F20</f>
        <v>41956.023</v>
      </c>
      <c r="G14" s="13">
        <f>F14-E14</f>
        <v>-5569.559999999998</v>
      </c>
      <c r="H14" s="14">
        <f>F14/E14*100</f>
        <v>88.28092229820726</v>
      </c>
    </row>
    <row r="15" spans="1:8" ht="14.25" customHeight="1">
      <c r="A15" s="10"/>
      <c r="B15" s="15" t="s">
        <v>3</v>
      </c>
      <c r="C15" s="16"/>
      <c r="D15" s="2"/>
      <c r="E15" s="2"/>
      <c r="F15" s="2"/>
      <c r="G15" s="1"/>
      <c r="H15" s="19"/>
    </row>
    <row r="16" spans="1:8" ht="16.5" customHeight="1">
      <c r="A16" s="10"/>
      <c r="B16" s="15" t="s">
        <v>4</v>
      </c>
      <c r="C16" s="1">
        <v>107327.725</v>
      </c>
      <c r="D16" s="1">
        <v>107327.725</v>
      </c>
      <c r="E16" s="1">
        <v>38306.66</v>
      </c>
      <c r="F16" s="1">
        <v>36171.27</v>
      </c>
      <c r="G16" s="18">
        <f aca="true" t="shared" si="0" ref="G16:G21">F16-E16</f>
        <v>-2135.3900000000067</v>
      </c>
      <c r="H16" s="19">
        <f>IF(E16=0,0,F16/E16*100)</f>
        <v>94.42553853559666</v>
      </c>
    </row>
    <row r="17" spans="1:8" ht="17.25" customHeight="1">
      <c r="A17" s="10"/>
      <c r="B17" s="15" t="s">
        <v>5</v>
      </c>
      <c r="C17" s="1">
        <v>3630.707</v>
      </c>
      <c r="D17" s="1">
        <v>3630.707</v>
      </c>
      <c r="E17" s="1">
        <v>688.986</v>
      </c>
      <c r="F17" s="1">
        <v>4931.58</v>
      </c>
      <c r="G17" s="18">
        <f t="shared" si="0"/>
        <v>4242.594</v>
      </c>
      <c r="H17" s="19">
        <f aca="true" t="shared" si="1" ref="H17:H26">IF(E17=0,0,F17/E17*100)</f>
        <v>715.7736151387692</v>
      </c>
    </row>
    <row r="18" spans="1:8" ht="18" customHeight="1">
      <c r="A18" s="10"/>
      <c r="B18" s="15" t="s">
        <v>6</v>
      </c>
      <c r="C18" s="1">
        <v>15290.894</v>
      </c>
      <c r="D18" s="1">
        <v>15290.894</v>
      </c>
      <c r="E18" s="1">
        <v>7994.399</v>
      </c>
      <c r="F18" s="1">
        <v>613.898</v>
      </c>
      <c r="G18" s="18">
        <f t="shared" si="0"/>
        <v>-7380.501</v>
      </c>
      <c r="H18" s="19">
        <f t="shared" si="1"/>
        <v>7.67910133081924</v>
      </c>
    </row>
    <row r="19" spans="1:8" ht="18.75" customHeight="1">
      <c r="A19" s="10"/>
      <c r="B19" s="15" t="s">
        <v>8</v>
      </c>
      <c r="C19" s="1">
        <v>63.96</v>
      </c>
      <c r="D19" s="1">
        <v>63.96</v>
      </c>
      <c r="E19" s="1">
        <v>0</v>
      </c>
      <c r="F19" s="1">
        <v>0</v>
      </c>
      <c r="G19" s="18">
        <f t="shared" si="0"/>
        <v>0</v>
      </c>
      <c r="H19" s="19">
        <f t="shared" si="1"/>
        <v>0</v>
      </c>
    </row>
    <row r="20" spans="1:8" ht="17.25" customHeight="1">
      <c r="A20" s="10"/>
      <c r="B20" s="15" t="s">
        <v>16</v>
      </c>
      <c r="C20" s="1">
        <v>3634.474</v>
      </c>
      <c r="D20" s="1">
        <v>3643.908</v>
      </c>
      <c r="E20" s="1">
        <v>535.538</v>
      </c>
      <c r="F20" s="1">
        <v>239.275</v>
      </c>
      <c r="G20" s="18">
        <f t="shared" si="0"/>
        <v>-296.26300000000003</v>
      </c>
      <c r="H20" s="19">
        <f t="shared" si="1"/>
        <v>44.679369157744176</v>
      </c>
    </row>
    <row r="21" spans="1:8" ht="16.5" customHeight="1">
      <c r="A21" s="10"/>
      <c r="B21" s="21" t="s">
        <v>17</v>
      </c>
      <c r="C21" s="12">
        <f aca="true" t="shared" si="2" ref="C21:F25">C22</f>
        <v>59904.5</v>
      </c>
      <c r="D21" s="12">
        <f t="shared" si="2"/>
        <v>59904.5</v>
      </c>
      <c r="E21" s="12">
        <f t="shared" si="2"/>
        <v>24261.1</v>
      </c>
      <c r="F21" s="12">
        <f t="shared" si="2"/>
        <v>22128.398</v>
      </c>
      <c r="G21" s="13">
        <f t="shared" si="0"/>
        <v>-2132.7019999999975</v>
      </c>
      <c r="H21" s="14">
        <f t="shared" si="1"/>
        <v>91.20937632671232</v>
      </c>
    </row>
    <row r="22" spans="1:8" s="4" customFormat="1" ht="26.25" customHeight="1">
      <c r="A22" s="22" t="s">
        <v>71</v>
      </c>
      <c r="B22" s="23" t="s">
        <v>70</v>
      </c>
      <c r="C22" s="24">
        <f t="shared" si="2"/>
        <v>59904.5</v>
      </c>
      <c r="D22" s="24">
        <f t="shared" si="2"/>
        <v>59904.5</v>
      </c>
      <c r="E22" s="24">
        <f t="shared" si="2"/>
        <v>24261.1</v>
      </c>
      <c r="F22" s="24">
        <f t="shared" si="2"/>
        <v>22128.398</v>
      </c>
      <c r="G22" s="26">
        <f aca="true" t="shared" si="3" ref="G22:G27">F22-E22</f>
        <v>-2132.7019999999975</v>
      </c>
      <c r="H22" s="27">
        <f t="shared" si="1"/>
        <v>91.20937632671232</v>
      </c>
    </row>
    <row r="23" spans="1:8" ht="18.75" customHeight="1">
      <c r="A23" s="10"/>
      <c r="B23" s="15" t="s">
        <v>4</v>
      </c>
      <c r="C23" s="1">
        <v>59904.5</v>
      </c>
      <c r="D23" s="1">
        <v>59904.5</v>
      </c>
      <c r="E23" s="1">
        <v>24261.1</v>
      </c>
      <c r="F23" s="1">
        <v>22128.398</v>
      </c>
      <c r="G23" s="18">
        <f t="shared" si="3"/>
        <v>-2132.7019999999975</v>
      </c>
      <c r="H23" s="19">
        <f t="shared" si="1"/>
        <v>91.20937632671232</v>
      </c>
    </row>
    <row r="24" spans="1:8" ht="18.75" customHeight="1" hidden="1">
      <c r="A24" s="10"/>
      <c r="B24" s="21" t="s">
        <v>77</v>
      </c>
      <c r="C24" s="12">
        <f t="shared" si="2"/>
        <v>0</v>
      </c>
      <c r="D24" s="20">
        <f t="shared" si="2"/>
        <v>0</v>
      </c>
      <c r="E24" s="20">
        <f t="shared" si="2"/>
        <v>0</v>
      </c>
      <c r="F24" s="20">
        <f t="shared" si="2"/>
        <v>0</v>
      </c>
      <c r="G24" s="13">
        <f t="shared" si="3"/>
        <v>0</v>
      </c>
      <c r="H24" s="14">
        <f t="shared" si="1"/>
        <v>0</v>
      </c>
    </row>
    <row r="25" spans="1:8" ht="27" customHeight="1" hidden="1">
      <c r="A25" s="22" t="s">
        <v>78</v>
      </c>
      <c r="B25" s="23" t="s">
        <v>70</v>
      </c>
      <c r="C25" s="24">
        <f t="shared" si="2"/>
        <v>0</v>
      </c>
      <c r="D25" s="25">
        <f t="shared" si="2"/>
        <v>0</v>
      </c>
      <c r="E25" s="25">
        <f t="shared" si="2"/>
        <v>0</v>
      </c>
      <c r="F25" s="25">
        <f>F26</f>
        <v>0</v>
      </c>
      <c r="G25" s="26">
        <f t="shared" si="3"/>
        <v>0</v>
      </c>
      <c r="H25" s="27">
        <f t="shared" si="1"/>
        <v>0</v>
      </c>
    </row>
    <row r="26" spans="1:8" ht="18.75" customHeight="1" hidden="1">
      <c r="A26" s="10"/>
      <c r="B26" s="15" t="s">
        <v>16</v>
      </c>
      <c r="C26" s="1">
        <v>0</v>
      </c>
      <c r="D26" s="2">
        <v>0</v>
      </c>
      <c r="E26" s="2">
        <v>0</v>
      </c>
      <c r="F26" s="2">
        <v>0</v>
      </c>
      <c r="G26" s="18">
        <f t="shared" si="3"/>
        <v>0</v>
      </c>
      <c r="H26" s="19">
        <f t="shared" si="1"/>
        <v>0</v>
      </c>
    </row>
    <row r="27" spans="1:8" ht="16.5" customHeight="1">
      <c r="A27" s="10" t="s">
        <v>18</v>
      </c>
      <c r="B27" s="11" t="s">
        <v>81</v>
      </c>
      <c r="C27" s="12">
        <f>+C29+C30+C31+C32</f>
        <v>4806.071</v>
      </c>
      <c r="D27" s="12">
        <f>+D29+D30+D31+D32</f>
        <v>4806.071</v>
      </c>
      <c r="E27" s="12">
        <f>+E29+E30+E31+E32</f>
        <v>2675.3830000000003</v>
      </c>
      <c r="F27" s="12">
        <f>+F29+F30+F31+F32</f>
        <v>2239.9519999999998</v>
      </c>
      <c r="G27" s="13">
        <f t="shared" si="3"/>
        <v>-435.4310000000005</v>
      </c>
      <c r="H27" s="14">
        <f>F27/E27*100</f>
        <v>83.7245358888802</v>
      </c>
    </row>
    <row r="28" spans="1:8" ht="14.25" customHeight="1">
      <c r="A28" s="10"/>
      <c r="B28" s="15" t="s">
        <v>3</v>
      </c>
      <c r="C28" s="16"/>
      <c r="D28" s="20"/>
      <c r="E28" s="20"/>
      <c r="F28" s="20"/>
      <c r="G28" s="28"/>
      <c r="H28" s="29"/>
    </row>
    <row r="29" spans="1:8" ht="18.75" customHeight="1">
      <c r="A29" s="10"/>
      <c r="B29" s="15" t="s">
        <v>82</v>
      </c>
      <c r="C29" s="1">
        <v>134.456</v>
      </c>
      <c r="D29" s="1">
        <v>134.456</v>
      </c>
      <c r="E29" s="1">
        <v>70.8</v>
      </c>
      <c r="F29" s="1">
        <v>10.796</v>
      </c>
      <c r="G29" s="18">
        <f>F29-E29</f>
        <v>-60.004</v>
      </c>
      <c r="H29" s="19">
        <f>IF(E29=0,0,F29/E29*100)</f>
        <v>15.248587570621469</v>
      </c>
    </row>
    <row r="30" spans="1:8" ht="19.5" customHeight="1" hidden="1">
      <c r="A30" s="10"/>
      <c r="B30" s="15" t="s">
        <v>5</v>
      </c>
      <c r="C30" s="1"/>
      <c r="D30" s="2"/>
      <c r="E30" s="2"/>
      <c r="F30" s="2"/>
      <c r="G30" s="28">
        <f>F30-E30</f>
        <v>0</v>
      </c>
      <c r="H30" s="19">
        <f>IF(E30=0,0,F30/E30*100)</f>
        <v>0</v>
      </c>
    </row>
    <row r="31" spans="1:8" ht="21" customHeight="1">
      <c r="A31" s="10"/>
      <c r="B31" s="15" t="s">
        <v>6</v>
      </c>
      <c r="C31" s="1">
        <v>4251.844</v>
      </c>
      <c r="D31" s="1">
        <v>4251.844</v>
      </c>
      <c r="E31" s="1">
        <v>2397.908</v>
      </c>
      <c r="F31" s="1">
        <v>2132.391</v>
      </c>
      <c r="G31" s="18">
        <f>F31-E31</f>
        <v>-265.5169999999998</v>
      </c>
      <c r="H31" s="19">
        <f>IF(E31=0,0,F31/E31*100)</f>
        <v>88.9271398235462</v>
      </c>
    </row>
    <row r="32" spans="1:8" ht="21" customHeight="1">
      <c r="A32" s="10"/>
      <c r="B32" s="15" t="s">
        <v>8</v>
      </c>
      <c r="C32" s="1">
        <v>419.771</v>
      </c>
      <c r="D32" s="1">
        <v>419.771</v>
      </c>
      <c r="E32" s="1">
        <v>206.675</v>
      </c>
      <c r="F32" s="1">
        <v>96.765</v>
      </c>
      <c r="G32" s="18">
        <f>F32-E32</f>
        <v>-109.91000000000001</v>
      </c>
      <c r="H32" s="19">
        <f>IF(E32=0,0,F32/E32*100)</f>
        <v>46.81988629490746</v>
      </c>
    </row>
    <row r="33" spans="1:8" ht="12.75" customHeight="1">
      <c r="A33" s="10"/>
      <c r="B33" s="15" t="s">
        <v>3</v>
      </c>
      <c r="C33" s="1"/>
      <c r="D33" s="2"/>
      <c r="E33" s="2"/>
      <c r="F33" s="2"/>
      <c r="G33" s="28"/>
      <c r="H33" s="29"/>
    </row>
    <row r="34" spans="1:8" ht="15.75" customHeight="1">
      <c r="A34" s="30" t="s">
        <v>19</v>
      </c>
      <c r="B34" s="31" t="s">
        <v>58</v>
      </c>
      <c r="C34" s="32">
        <v>3556.128</v>
      </c>
      <c r="D34" s="32">
        <v>3556.128</v>
      </c>
      <c r="E34" s="32">
        <v>2011.429</v>
      </c>
      <c r="F34" s="32">
        <v>1885.702</v>
      </c>
      <c r="G34" s="33">
        <f aca="true" t="shared" si="4" ref="G34:G41">F34-E34</f>
        <v>-125.72700000000009</v>
      </c>
      <c r="H34" s="34">
        <f>IF(E34=0,0,F34/E34*100)</f>
        <v>93.7493692295378</v>
      </c>
    </row>
    <row r="35" spans="1:8" ht="17.25" customHeight="1">
      <c r="A35" s="30" t="s">
        <v>53</v>
      </c>
      <c r="B35" s="31" t="s">
        <v>57</v>
      </c>
      <c r="C35" s="32">
        <v>1249.943</v>
      </c>
      <c r="D35" s="32">
        <v>1249.943</v>
      </c>
      <c r="E35" s="32">
        <v>663.954</v>
      </c>
      <c r="F35" s="32">
        <v>354.25</v>
      </c>
      <c r="G35" s="33">
        <f t="shared" si="4"/>
        <v>-309.70399999999995</v>
      </c>
      <c r="H35" s="34">
        <f>IF(E35=0,0,F35/E35*100)</f>
        <v>53.35459986685825</v>
      </c>
    </row>
    <row r="36" spans="1:8" ht="17.25" customHeight="1">
      <c r="A36" s="10" t="s">
        <v>20</v>
      </c>
      <c r="B36" s="11" t="s">
        <v>31</v>
      </c>
      <c r="C36" s="12">
        <f>C37+C38+C39+C40+C41+C46+C51+C52+C53+C54</f>
        <v>7425.089999999998</v>
      </c>
      <c r="D36" s="12">
        <f>D37+D38+D39+D40+D41+D46+D51+D52+D53+D54</f>
        <v>7525.089999999998</v>
      </c>
      <c r="E36" s="12">
        <f>E37+E38+E39+E40+E41+E46+E51+E52+E53+E54</f>
        <v>2474.1639999999998</v>
      </c>
      <c r="F36" s="12">
        <f>F37+F38+F39+F40+F41+F46+F51+F52+F53+F54</f>
        <v>2322.132</v>
      </c>
      <c r="G36" s="13">
        <f t="shared" si="4"/>
        <v>-152.0319999999997</v>
      </c>
      <c r="H36" s="14">
        <f>F36/E36*100</f>
        <v>93.85521735826728</v>
      </c>
    </row>
    <row r="37" spans="1:8" s="5" customFormat="1" ht="22.5" customHeight="1">
      <c r="A37" s="35" t="s">
        <v>63</v>
      </c>
      <c r="B37" s="36" t="s">
        <v>64</v>
      </c>
      <c r="C37" s="37">
        <v>1.195</v>
      </c>
      <c r="D37" s="37">
        <v>1.195</v>
      </c>
      <c r="E37" s="37">
        <v>0</v>
      </c>
      <c r="F37" s="37">
        <v>0</v>
      </c>
      <c r="G37" s="18">
        <f t="shared" si="4"/>
        <v>0</v>
      </c>
      <c r="H37" s="19">
        <f>IF(E37=0,0,F37/E37*100)</f>
        <v>0</v>
      </c>
    </row>
    <row r="38" spans="1:8" s="5" customFormat="1" ht="19.5" customHeight="1">
      <c r="A38" s="35" t="s">
        <v>38</v>
      </c>
      <c r="B38" s="38" t="s">
        <v>36</v>
      </c>
      <c r="C38" s="18">
        <v>51.46</v>
      </c>
      <c r="D38" s="18">
        <v>51.46</v>
      </c>
      <c r="E38" s="1">
        <v>17.16</v>
      </c>
      <c r="F38" s="1">
        <v>2.986</v>
      </c>
      <c r="G38" s="18">
        <f t="shared" si="4"/>
        <v>-14.174</v>
      </c>
      <c r="H38" s="19">
        <f>IF(E38=0,0,F38/E38*100)</f>
        <v>17.4009324009324</v>
      </c>
    </row>
    <row r="39" spans="1:8" s="5" customFormat="1" ht="31.5" customHeight="1">
      <c r="A39" s="35" t="s">
        <v>39</v>
      </c>
      <c r="B39" s="36" t="s">
        <v>37</v>
      </c>
      <c r="C39" s="1">
        <v>916.426</v>
      </c>
      <c r="D39" s="1">
        <v>916.426</v>
      </c>
      <c r="E39" s="1">
        <v>223.43</v>
      </c>
      <c r="F39" s="1">
        <v>216.09</v>
      </c>
      <c r="G39" s="18">
        <f t="shared" si="4"/>
        <v>-7.340000000000003</v>
      </c>
      <c r="H39" s="19">
        <f>IF(E39=0,0,F39/E39*100)</f>
        <v>96.71485476435574</v>
      </c>
    </row>
    <row r="40" spans="1:8" s="5" customFormat="1" ht="30" customHeight="1">
      <c r="A40" s="39" t="s">
        <v>59</v>
      </c>
      <c r="B40" s="36" t="s">
        <v>60</v>
      </c>
      <c r="C40" s="40">
        <v>238.95</v>
      </c>
      <c r="D40" s="40">
        <v>238.95</v>
      </c>
      <c r="E40" s="1">
        <v>42.05</v>
      </c>
      <c r="F40" s="1">
        <v>42.05</v>
      </c>
      <c r="G40" s="18">
        <f t="shared" si="4"/>
        <v>0</v>
      </c>
      <c r="H40" s="19">
        <f>IF(E40=0,0,F40/E40*100)</f>
        <v>100</v>
      </c>
    </row>
    <row r="41" spans="1:8" s="5" customFormat="1" ht="33.75" customHeight="1">
      <c r="A41" s="35" t="s">
        <v>28</v>
      </c>
      <c r="B41" s="36" t="s">
        <v>29</v>
      </c>
      <c r="C41" s="1">
        <f>C43+C44+C45</f>
        <v>4113.844</v>
      </c>
      <c r="D41" s="1">
        <f>D43+D44+D45</f>
        <v>4113.844</v>
      </c>
      <c r="E41" s="1">
        <f>E43+E44+E45</f>
        <v>1568.3909999999998</v>
      </c>
      <c r="F41" s="1">
        <f>F43+F44+F45</f>
        <v>1557.008</v>
      </c>
      <c r="G41" s="18">
        <f t="shared" si="4"/>
        <v>-11.38299999999981</v>
      </c>
      <c r="H41" s="19">
        <f>IF(E41=0,0,F41/E41*100)</f>
        <v>99.27422434839272</v>
      </c>
    </row>
    <row r="42" spans="1:8" s="42" customFormat="1" ht="12.75" customHeight="1">
      <c r="A42" s="35"/>
      <c r="B42" s="36" t="s">
        <v>3</v>
      </c>
      <c r="C42" s="41"/>
      <c r="D42" s="1"/>
      <c r="E42" s="1"/>
      <c r="F42" s="1"/>
      <c r="G42" s="28"/>
      <c r="H42" s="29"/>
    </row>
    <row r="43" spans="1:8" s="42" customFormat="1" ht="24" customHeight="1">
      <c r="A43" s="35"/>
      <c r="B43" s="15" t="s">
        <v>4</v>
      </c>
      <c r="C43" s="1">
        <v>3916.018</v>
      </c>
      <c r="D43" s="1">
        <v>3916.018</v>
      </c>
      <c r="E43" s="1">
        <v>1495.33</v>
      </c>
      <c r="F43" s="1">
        <v>1495.327</v>
      </c>
      <c r="G43" s="18">
        <f>F43-E43</f>
        <v>-0.0029999999999290594</v>
      </c>
      <c r="H43" s="19">
        <f>IF(E43=0,0,F43/E43*100)</f>
        <v>99.99979937538872</v>
      </c>
    </row>
    <row r="44" spans="1:8" s="42" customFormat="1" ht="20.25" customHeight="1">
      <c r="A44" s="35"/>
      <c r="B44" s="15" t="s">
        <v>6</v>
      </c>
      <c r="C44" s="1">
        <v>65.017</v>
      </c>
      <c r="D44" s="1">
        <v>65.017</v>
      </c>
      <c r="E44" s="1">
        <v>39.781</v>
      </c>
      <c r="F44" s="1">
        <v>35.22</v>
      </c>
      <c r="G44" s="18">
        <f>F44-E44</f>
        <v>-4.561</v>
      </c>
      <c r="H44" s="19">
        <f>IF(E44=0,0,F44/E44*100)</f>
        <v>88.53472763379503</v>
      </c>
    </row>
    <row r="45" spans="1:8" s="42" customFormat="1" ht="21" customHeight="1">
      <c r="A45" s="43"/>
      <c r="B45" s="15" t="s">
        <v>15</v>
      </c>
      <c r="C45" s="1">
        <v>132.809</v>
      </c>
      <c r="D45" s="1">
        <v>132.809</v>
      </c>
      <c r="E45" s="1">
        <v>33.28</v>
      </c>
      <c r="F45" s="1">
        <v>26.461</v>
      </c>
      <c r="G45" s="18">
        <f>F45-E45</f>
        <v>-6.819000000000003</v>
      </c>
      <c r="H45" s="19">
        <f>IF(E45=0,0,F45/E45*100)</f>
        <v>79.51021634615384</v>
      </c>
    </row>
    <row r="46" spans="1:8" s="5" customFormat="1" ht="23.25" customHeight="1">
      <c r="A46" s="43" t="s">
        <v>42</v>
      </c>
      <c r="B46" s="15" t="s">
        <v>72</v>
      </c>
      <c r="C46" s="37">
        <f>C48+C49+C50</f>
        <v>658.971</v>
      </c>
      <c r="D46" s="37">
        <f>D48+D49+D50</f>
        <v>658.971</v>
      </c>
      <c r="E46" s="37">
        <f>E48+E49+E50</f>
        <v>187.256</v>
      </c>
      <c r="F46" s="37">
        <f>F48+F49+F50</f>
        <v>168.14700000000002</v>
      </c>
      <c r="G46" s="18">
        <f>F46-E46</f>
        <v>-19.10899999999998</v>
      </c>
      <c r="H46" s="19">
        <f>IF(E46=0,0,F46/E46*100)</f>
        <v>89.79525355662837</v>
      </c>
    </row>
    <row r="47" spans="1:8" s="48" customFormat="1" ht="12.75" customHeight="1">
      <c r="A47" s="44"/>
      <c r="B47" s="15" t="s">
        <v>3</v>
      </c>
      <c r="C47" s="45"/>
      <c r="D47" s="46"/>
      <c r="E47" s="46"/>
      <c r="F47" s="46"/>
      <c r="G47" s="28"/>
      <c r="H47" s="47"/>
    </row>
    <row r="48" spans="1:8" s="42" customFormat="1" ht="22.5" customHeight="1">
      <c r="A48" s="43"/>
      <c r="B48" s="15" t="s">
        <v>4</v>
      </c>
      <c r="C48" s="37">
        <v>612.95</v>
      </c>
      <c r="D48" s="37">
        <v>612.95</v>
      </c>
      <c r="E48" s="37">
        <v>165.859</v>
      </c>
      <c r="F48" s="1">
        <v>165.859</v>
      </c>
      <c r="G48" s="18">
        <v>0.063</v>
      </c>
      <c r="H48" s="19">
        <f aca="true" t="shared" si="5" ref="H48:H54">IF(E48=0,0,F48/E48*100)</f>
        <v>100</v>
      </c>
    </row>
    <row r="49" spans="1:8" s="42" customFormat="1" ht="21.75" customHeight="1">
      <c r="A49" s="43"/>
      <c r="B49" s="15" t="s">
        <v>6</v>
      </c>
      <c r="C49" s="37">
        <v>27.127</v>
      </c>
      <c r="D49" s="37">
        <v>27.127</v>
      </c>
      <c r="E49" s="37">
        <v>17.072</v>
      </c>
      <c r="F49" s="1">
        <v>0</v>
      </c>
      <c r="G49" s="18">
        <f aca="true" t="shared" si="6" ref="G49:G55">F49-E49</f>
        <v>-17.072</v>
      </c>
      <c r="H49" s="19">
        <f t="shared" si="5"/>
        <v>0</v>
      </c>
    </row>
    <row r="50" spans="1:8" s="42" customFormat="1" ht="22.5" customHeight="1">
      <c r="A50" s="43"/>
      <c r="B50" s="15" t="s">
        <v>15</v>
      </c>
      <c r="C50" s="37">
        <v>18.894</v>
      </c>
      <c r="D50" s="37">
        <v>18.894</v>
      </c>
      <c r="E50" s="37">
        <v>4.325</v>
      </c>
      <c r="F50" s="1">
        <v>2.288</v>
      </c>
      <c r="G50" s="18">
        <f t="shared" si="6"/>
        <v>-2.0370000000000004</v>
      </c>
      <c r="H50" s="19">
        <f t="shared" si="5"/>
        <v>52.90173410404624</v>
      </c>
    </row>
    <row r="51" spans="1:8" s="5" customFormat="1" ht="21.75" customHeight="1">
      <c r="A51" s="43" t="s">
        <v>44</v>
      </c>
      <c r="B51" s="15" t="s">
        <v>43</v>
      </c>
      <c r="C51" s="37">
        <v>84.96</v>
      </c>
      <c r="D51" s="37">
        <v>84.96</v>
      </c>
      <c r="E51" s="37">
        <v>0</v>
      </c>
      <c r="F51" s="1">
        <v>0</v>
      </c>
      <c r="G51" s="18">
        <f t="shared" si="6"/>
        <v>0</v>
      </c>
      <c r="H51" s="19">
        <f t="shared" si="5"/>
        <v>0</v>
      </c>
    </row>
    <row r="52" spans="1:8" ht="43.5" customHeight="1">
      <c r="A52" s="35" t="s">
        <v>41</v>
      </c>
      <c r="B52" s="36" t="s">
        <v>22</v>
      </c>
      <c r="C52" s="1">
        <v>345.15</v>
      </c>
      <c r="D52" s="1">
        <v>345.15</v>
      </c>
      <c r="E52" s="1">
        <v>0</v>
      </c>
      <c r="F52" s="1">
        <v>0</v>
      </c>
      <c r="G52" s="18">
        <f t="shared" si="6"/>
        <v>0</v>
      </c>
      <c r="H52" s="19">
        <f t="shared" si="5"/>
        <v>0</v>
      </c>
    </row>
    <row r="53" spans="1:8" ht="42.75" customHeight="1">
      <c r="A53" s="35" t="s">
        <v>21</v>
      </c>
      <c r="B53" s="36" t="s">
        <v>40</v>
      </c>
      <c r="C53" s="1">
        <v>223.23</v>
      </c>
      <c r="D53" s="1">
        <v>223.23</v>
      </c>
      <c r="E53" s="1">
        <v>54.195</v>
      </c>
      <c r="F53" s="1">
        <v>34.15</v>
      </c>
      <c r="G53" s="18">
        <f t="shared" si="6"/>
        <v>-20.045</v>
      </c>
      <c r="H53" s="19">
        <f t="shared" si="5"/>
        <v>63.01319309899437</v>
      </c>
    </row>
    <row r="54" spans="1:8" ht="21.75" customHeight="1">
      <c r="A54" s="35" t="s">
        <v>61</v>
      </c>
      <c r="B54" s="15" t="s">
        <v>62</v>
      </c>
      <c r="C54" s="1">
        <v>790.904</v>
      </c>
      <c r="D54" s="1">
        <v>890.904</v>
      </c>
      <c r="E54" s="1">
        <v>381.682</v>
      </c>
      <c r="F54" s="1">
        <v>301.701</v>
      </c>
      <c r="G54" s="18">
        <f t="shared" si="6"/>
        <v>-79.981</v>
      </c>
      <c r="H54" s="19">
        <f t="shared" si="5"/>
        <v>79.0451213313701</v>
      </c>
    </row>
    <row r="55" spans="1:8" ht="18.75" customHeight="1">
      <c r="A55" s="10" t="s">
        <v>23</v>
      </c>
      <c r="B55" s="21" t="s">
        <v>32</v>
      </c>
      <c r="C55" s="12">
        <f>C57+C58+C59</f>
        <v>6145.037</v>
      </c>
      <c r="D55" s="12">
        <f>D57+D58+D59</f>
        <v>6153.487</v>
      </c>
      <c r="E55" s="12">
        <f>E57+E58+E59</f>
        <v>1866.29</v>
      </c>
      <c r="F55" s="12">
        <f>F57+F58+F59</f>
        <v>1655.945</v>
      </c>
      <c r="G55" s="13">
        <f t="shared" si="6"/>
        <v>-210.34500000000003</v>
      </c>
      <c r="H55" s="14">
        <f>F55/E55*100</f>
        <v>88.72924357950801</v>
      </c>
    </row>
    <row r="56" spans="1:8" ht="12.75">
      <c r="A56" s="10"/>
      <c r="B56" s="15" t="s">
        <v>3</v>
      </c>
      <c r="C56" s="16"/>
      <c r="D56" s="2"/>
      <c r="E56" s="2"/>
      <c r="F56" s="2"/>
      <c r="G56" s="28"/>
      <c r="H56" s="29"/>
    </row>
    <row r="57" spans="1:8" ht="21.75" customHeight="1">
      <c r="A57" s="10"/>
      <c r="B57" s="15" t="s">
        <v>4</v>
      </c>
      <c r="C57" s="1">
        <v>4960.805</v>
      </c>
      <c r="D57" s="1">
        <v>4960.805</v>
      </c>
      <c r="E57" s="1">
        <v>1439.049</v>
      </c>
      <c r="F57" s="1">
        <v>1438.997</v>
      </c>
      <c r="G57" s="18">
        <f>F57-E57</f>
        <v>-0.05199999999990723</v>
      </c>
      <c r="H57" s="19">
        <f>IF(E57=0,0,F57/E57*100)</f>
        <v>99.9963865024749</v>
      </c>
    </row>
    <row r="58" spans="1:8" ht="21" customHeight="1">
      <c r="A58" s="10"/>
      <c r="B58" s="15" t="s">
        <v>6</v>
      </c>
      <c r="C58" s="1">
        <v>713.905</v>
      </c>
      <c r="D58" s="1">
        <v>713.905</v>
      </c>
      <c r="E58" s="1">
        <v>386.248</v>
      </c>
      <c r="F58" s="1">
        <v>183.772</v>
      </c>
      <c r="G58" s="18">
        <f>F58-E58</f>
        <v>-202.476</v>
      </c>
      <c r="H58" s="19">
        <f>IF(E58=0,0,F58/E58*100)</f>
        <v>47.5787576893602</v>
      </c>
    </row>
    <row r="59" spans="1:8" ht="19.5" customHeight="1">
      <c r="A59" s="10"/>
      <c r="B59" s="15" t="s">
        <v>15</v>
      </c>
      <c r="C59" s="1">
        <v>470.327</v>
      </c>
      <c r="D59" s="1">
        <v>478.777</v>
      </c>
      <c r="E59" s="1">
        <v>40.993</v>
      </c>
      <c r="F59" s="1">
        <v>33.176</v>
      </c>
      <c r="G59" s="18">
        <f>F59-E59</f>
        <v>-7.817</v>
      </c>
      <c r="H59" s="19">
        <f>IF(E59=0,0,F59/E59*100)</f>
        <v>80.93089063986534</v>
      </c>
    </row>
    <row r="60" spans="1:8" ht="17.25" customHeight="1">
      <c r="A60" s="10" t="s">
        <v>24</v>
      </c>
      <c r="B60" s="21" t="s">
        <v>34</v>
      </c>
      <c r="C60" s="12">
        <f>C62+C63+C64</f>
        <v>2561.085</v>
      </c>
      <c r="D60" s="12">
        <f>D62+D63+D64</f>
        <v>2561.085</v>
      </c>
      <c r="E60" s="12">
        <f>E62+E63+E64</f>
        <v>641.497</v>
      </c>
      <c r="F60" s="12">
        <f>F62+F63+F64</f>
        <v>624.201</v>
      </c>
      <c r="G60" s="13">
        <f>F60-E60</f>
        <v>-17.295999999999935</v>
      </c>
      <c r="H60" s="14">
        <f>F60/E60*100</f>
        <v>97.30380656495666</v>
      </c>
    </row>
    <row r="61" spans="1:8" ht="12.75">
      <c r="A61" s="10"/>
      <c r="B61" s="15" t="s">
        <v>3</v>
      </c>
      <c r="C61" s="16"/>
      <c r="D61" s="2"/>
      <c r="E61" s="2"/>
      <c r="F61" s="2"/>
      <c r="G61" s="28"/>
      <c r="H61" s="29"/>
    </row>
    <row r="62" spans="1:8" ht="19.5" customHeight="1">
      <c r="A62" s="10"/>
      <c r="B62" s="15" t="s">
        <v>4</v>
      </c>
      <c r="C62" s="1">
        <v>2070.185</v>
      </c>
      <c r="D62" s="1">
        <v>2070.185</v>
      </c>
      <c r="E62" s="1">
        <v>570.732</v>
      </c>
      <c r="F62" s="1">
        <v>570.726</v>
      </c>
      <c r="G62" s="18">
        <f aca="true" t="shared" si="7" ref="G62:G72">F62-E62</f>
        <v>-0.005999999999971806</v>
      </c>
      <c r="H62" s="19">
        <f>IF(E62=0,0,F62/E62*100)</f>
        <v>99.99894871848784</v>
      </c>
    </row>
    <row r="63" spans="1:8" ht="21" customHeight="1">
      <c r="A63" s="10"/>
      <c r="B63" s="15" t="s">
        <v>6</v>
      </c>
      <c r="C63" s="1">
        <v>174.815</v>
      </c>
      <c r="D63" s="1">
        <v>174.815</v>
      </c>
      <c r="E63" s="1">
        <v>51.194</v>
      </c>
      <c r="F63" s="1">
        <v>36.662</v>
      </c>
      <c r="G63" s="18">
        <f t="shared" si="7"/>
        <v>-14.532000000000004</v>
      </c>
      <c r="H63" s="19">
        <f>IF(E63=0,0,F63/E63*100)</f>
        <v>71.61386099933586</v>
      </c>
    </row>
    <row r="64" spans="1:8" ht="18" customHeight="1">
      <c r="A64" s="10"/>
      <c r="B64" s="15" t="s">
        <v>15</v>
      </c>
      <c r="C64" s="1">
        <v>316.085</v>
      </c>
      <c r="D64" s="1">
        <v>316.085</v>
      </c>
      <c r="E64" s="1">
        <v>19.571</v>
      </c>
      <c r="F64" s="1">
        <v>16.813</v>
      </c>
      <c r="G64" s="18">
        <f t="shared" si="7"/>
        <v>-2.7580000000000027</v>
      </c>
      <c r="H64" s="19">
        <f>IF(E64=0,0,F64/E64*100)</f>
        <v>85.90772060702058</v>
      </c>
    </row>
    <row r="65" spans="1:8" s="49" customFormat="1" ht="15.75" customHeight="1">
      <c r="A65" s="30" t="s">
        <v>25</v>
      </c>
      <c r="B65" s="31" t="s">
        <v>9</v>
      </c>
      <c r="C65" s="32">
        <v>1994.68</v>
      </c>
      <c r="D65" s="32">
        <v>1994.68</v>
      </c>
      <c r="E65" s="32">
        <v>472.579</v>
      </c>
      <c r="F65" s="32">
        <v>467.003</v>
      </c>
      <c r="G65" s="33">
        <f>F65-E65</f>
        <v>-5.576000000000022</v>
      </c>
      <c r="H65" s="34">
        <f>IF(E65=0,0,F65/E65*100)</f>
        <v>98.82009145560848</v>
      </c>
    </row>
    <row r="66" spans="1:8" s="49" customFormat="1" ht="16.5" customHeight="1">
      <c r="A66" s="30" t="s">
        <v>26</v>
      </c>
      <c r="B66" s="31" t="s">
        <v>10</v>
      </c>
      <c r="C66" s="32">
        <v>566.405</v>
      </c>
      <c r="D66" s="32">
        <v>566.405</v>
      </c>
      <c r="E66" s="32">
        <v>168.918</v>
      </c>
      <c r="F66" s="32">
        <v>157.198</v>
      </c>
      <c r="G66" s="33">
        <f t="shared" si="7"/>
        <v>-11.719999999999999</v>
      </c>
      <c r="H66" s="34">
        <f>IF(E66=0,0,F66/E66*100)</f>
        <v>93.06172225576907</v>
      </c>
    </row>
    <row r="67" spans="1:8" ht="19.5" customHeight="1">
      <c r="A67" s="10" t="s">
        <v>27</v>
      </c>
      <c r="B67" s="50" t="s">
        <v>35</v>
      </c>
      <c r="C67" s="12">
        <f>SUM(C68:C70)</f>
        <v>8074.205</v>
      </c>
      <c r="D67" s="12">
        <f>SUM(D68:D70)</f>
        <v>9964.454</v>
      </c>
      <c r="E67" s="12">
        <f>SUM(E68:E70)</f>
        <v>3075.6020000000003</v>
      </c>
      <c r="F67" s="12">
        <f>SUM(F68:F70)</f>
        <v>1723.791</v>
      </c>
      <c r="G67" s="13">
        <f t="shared" si="7"/>
        <v>-1351.8110000000004</v>
      </c>
      <c r="H67" s="14">
        <f>F67/E67*100</f>
        <v>56.04727139597385</v>
      </c>
    </row>
    <row r="68" spans="1:8" ht="19.5" customHeight="1">
      <c r="A68" s="35" t="s">
        <v>107</v>
      </c>
      <c r="B68" s="51" t="s">
        <v>108</v>
      </c>
      <c r="C68" s="1">
        <v>0</v>
      </c>
      <c r="D68" s="1">
        <v>107.524</v>
      </c>
      <c r="E68" s="1">
        <v>107.524</v>
      </c>
      <c r="F68" s="1">
        <v>107.523</v>
      </c>
      <c r="G68" s="13">
        <f>F68-E68</f>
        <v>-0.0010000000000047748</v>
      </c>
      <c r="H68" s="14">
        <f>F68/E68*100</f>
        <v>99.99906997507533</v>
      </c>
    </row>
    <row r="69" spans="1:8" s="42" customFormat="1" ht="19.5" customHeight="1">
      <c r="A69" s="35" t="s">
        <v>54</v>
      </c>
      <c r="B69" s="51" t="s">
        <v>55</v>
      </c>
      <c r="C69" s="1">
        <v>774.287</v>
      </c>
      <c r="D69" s="1">
        <v>1274.287</v>
      </c>
      <c r="E69" s="1">
        <v>384.287</v>
      </c>
      <c r="F69" s="1">
        <v>216.787</v>
      </c>
      <c r="G69" s="18">
        <f t="shared" si="7"/>
        <v>-167.49999999999997</v>
      </c>
      <c r="H69" s="19">
        <f aca="true" t="shared" si="8" ref="H69:H83">IF(E69=0,0,F69/E69*100)</f>
        <v>56.41278523603454</v>
      </c>
    </row>
    <row r="70" spans="1:8" ht="19.5" customHeight="1">
      <c r="A70" s="35" t="s">
        <v>45</v>
      </c>
      <c r="B70" s="15" t="s">
        <v>46</v>
      </c>
      <c r="C70" s="1">
        <v>7299.918</v>
      </c>
      <c r="D70" s="1">
        <v>8582.643</v>
      </c>
      <c r="E70" s="1">
        <v>2583.791</v>
      </c>
      <c r="F70" s="1">
        <v>1399.481</v>
      </c>
      <c r="G70" s="18">
        <f t="shared" si="7"/>
        <v>-1184.3100000000002</v>
      </c>
      <c r="H70" s="19">
        <f t="shared" si="8"/>
        <v>54.16386232477781</v>
      </c>
    </row>
    <row r="71" spans="1:8" ht="19.5" customHeight="1">
      <c r="A71" s="52" t="s">
        <v>89</v>
      </c>
      <c r="B71" s="21" t="s">
        <v>90</v>
      </c>
      <c r="C71" s="12">
        <f>C72+C74</f>
        <v>2055.253</v>
      </c>
      <c r="D71" s="12">
        <f>D72+D74</f>
        <v>865.4530000000001</v>
      </c>
      <c r="E71" s="12">
        <f>E72+E74</f>
        <v>46.494</v>
      </c>
      <c r="F71" s="12">
        <f>F72+F74</f>
        <v>0</v>
      </c>
      <c r="G71" s="13">
        <f>F71-E71</f>
        <v>-46.494</v>
      </c>
      <c r="H71" s="14">
        <f t="shared" si="8"/>
        <v>0</v>
      </c>
    </row>
    <row r="72" spans="1:8" ht="18.75" customHeight="1">
      <c r="A72" s="52" t="s">
        <v>47</v>
      </c>
      <c r="B72" s="11" t="s">
        <v>48</v>
      </c>
      <c r="C72" s="12">
        <f>C73</f>
        <v>1982</v>
      </c>
      <c r="D72" s="12">
        <f>D73</f>
        <v>792.2</v>
      </c>
      <c r="E72" s="12">
        <f>E73</f>
        <v>46.494</v>
      </c>
      <c r="F72" s="12">
        <f>F73</f>
        <v>0</v>
      </c>
      <c r="G72" s="13">
        <f t="shared" si="7"/>
        <v>-46.494</v>
      </c>
      <c r="H72" s="14">
        <f t="shared" si="8"/>
        <v>0</v>
      </c>
    </row>
    <row r="73" spans="1:8" s="42" customFormat="1" ht="28.5" customHeight="1">
      <c r="A73" s="35" t="s">
        <v>56</v>
      </c>
      <c r="B73" s="15" t="s">
        <v>49</v>
      </c>
      <c r="C73" s="1">
        <v>1982</v>
      </c>
      <c r="D73" s="1">
        <v>792.2</v>
      </c>
      <c r="E73" s="1">
        <v>46.494</v>
      </c>
      <c r="F73" s="1">
        <v>0</v>
      </c>
      <c r="G73" s="13">
        <f aca="true" t="shared" si="9" ref="G73:G84">F73-E73</f>
        <v>-46.494</v>
      </c>
      <c r="H73" s="19">
        <f t="shared" si="8"/>
        <v>0</v>
      </c>
    </row>
    <row r="74" spans="1:8" s="53" customFormat="1" ht="23.25" customHeight="1">
      <c r="A74" s="10" t="s">
        <v>91</v>
      </c>
      <c r="B74" s="21" t="s">
        <v>92</v>
      </c>
      <c r="C74" s="12">
        <f>C75</f>
        <v>73.253</v>
      </c>
      <c r="D74" s="58">
        <f>D75</f>
        <v>73.253</v>
      </c>
      <c r="E74" s="58">
        <f>E75</f>
        <v>0</v>
      </c>
      <c r="F74" s="58">
        <f>F75</f>
        <v>0</v>
      </c>
      <c r="G74" s="13">
        <f t="shared" si="9"/>
        <v>0</v>
      </c>
      <c r="H74" s="14">
        <f t="shared" si="8"/>
        <v>0</v>
      </c>
    </row>
    <row r="75" spans="1:8" s="5" customFormat="1" ht="20.25" customHeight="1">
      <c r="A75" s="35" t="s">
        <v>50</v>
      </c>
      <c r="B75" s="15" t="s">
        <v>51</v>
      </c>
      <c r="C75" s="1">
        <v>73.253</v>
      </c>
      <c r="D75" s="1">
        <v>73.253</v>
      </c>
      <c r="E75" s="1">
        <v>0</v>
      </c>
      <c r="F75" s="1">
        <v>0</v>
      </c>
      <c r="G75" s="18">
        <f>F75-E75</f>
        <v>0</v>
      </c>
      <c r="H75" s="19">
        <f t="shared" si="8"/>
        <v>0</v>
      </c>
    </row>
    <row r="76" spans="1:8" s="5" customFormat="1" ht="20.25" customHeight="1">
      <c r="A76" s="10" t="s">
        <v>113</v>
      </c>
      <c r="B76" s="21" t="s">
        <v>114</v>
      </c>
      <c r="C76" s="12">
        <f>C77+C78</f>
        <v>0</v>
      </c>
      <c r="D76" s="12">
        <f>D77+D78</f>
        <v>181</v>
      </c>
      <c r="E76" s="12">
        <f>E77+E78</f>
        <v>85</v>
      </c>
      <c r="F76" s="12">
        <f>F77+F78</f>
        <v>85</v>
      </c>
      <c r="G76" s="13">
        <f>F76-E76</f>
        <v>0</v>
      </c>
      <c r="H76" s="14">
        <f t="shared" si="8"/>
        <v>100</v>
      </c>
    </row>
    <row r="77" spans="1:8" s="5" customFormat="1" ht="20.25" customHeight="1">
      <c r="A77" s="35" t="s">
        <v>111</v>
      </c>
      <c r="B77" s="15" t="s">
        <v>112</v>
      </c>
      <c r="C77" s="1">
        <v>0</v>
      </c>
      <c r="D77" s="1">
        <v>96</v>
      </c>
      <c r="E77" s="1">
        <v>0</v>
      </c>
      <c r="F77" s="1">
        <v>0</v>
      </c>
      <c r="G77" s="18">
        <f>F77-E77</f>
        <v>0</v>
      </c>
      <c r="H77" s="19">
        <f t="shared" si="8"/>
        <v>0</v>
      </c>
    </row>
    <row r="78" spans="1:8" s="5" customFormat="1" ht="20.25" customHeight="1">
      <c r="A78" s="35" t="s">
        <v>127</v>
      </c>
      <c r="B78" s="15" t="s">
        <v>128</v>
      </c>
      <c r="C78" s="1">
        <v>0</v>
      </c>
      <c r="D78" s="1">
        <v>85</v>
      </c>
      <c r="E78" s="1">
        <v>85</v>
      </c>
      <c r="F78" s="1">
        <v>85</v>
      </c>
      <c r="G78" s="18">
        <f>F78-E78</f>
        <v>0</v>
      </c>
      <c r="H78" s="19">
        <f t="shared" si="8"/>
        <v>100</v>
      </c>
    </row>
    <row r="79" spans="1:8" s="42" customFormat="1" ht="18" customHeight="1">
      <c r="A79" s="10" t="s">
        <v>103</v>
      </c>
      <c r="B79" s="21" t="s">
        <v>104</v>
      </c>
      <c r="C79" s="12">
        <f>C80</f>
        <v>1700</v>
      </c>
      <c r="D79" s="12">
        <f>D80</f>
        <v>1700</v>
      </c>
      <c r="E79" s="12">
        <f>E80</f>
        <v>0</v>
      </c>
      <c r="F79" s="12">
        <f>F80</f>
        <v>0</v>
      </c>
      <c r="G79" s="13">
        <f>F79-E79</f>
        <v>0</v>
      </c>
      <c r="H79" s="14">
        <f t="shared" si="8"/>
        <v>0</v>
      </c>
    </row>
    <row r="80" spans="1:10" s="5" customFormat="1" ht="18.75" customHeight="1">
      <c r="A80" s="35" t="s">
        <v>73</v>
      </c>
      <c r="B80" s="15" t="s">
        <v>74</v>
      </c>
      <c r="C80" s="1">
        <v>1700</v>
      </c>
      <c r="D80" s="1">
        <v>1700</v>
      </c>
      <c r="E80" s="1">
        <v>0</v>
      </c>
      <c r="F80" s="1">
        <v>0</v>
      </c>
      <c r="G80" s="18">
        <f t="shared" si="9"/>
        <v>0</v>
      </c>
      <c r="H80" s="19">
        <f t="shared" si="8"/>
        <v>0</v>
      </c>
      <c r="J80" s="54"/>
    </row>
    <row r="81" spans="1:10" ht="30.75" customHeight="1">
      <c r="A81" s="10" t="s">
        <v>98</v>
      </c>
      <c r="B81" s="21" t="s">
        <v>97</v>
      </c>
      <c r="C81" s="12">
        <f>C82</f>
        <v>229.311</v>
      </c>
      <c r="D81" s="58">
        <f>D82</f>
        <v>229.311</v>
      </c>
      <c r="E81" s="58">
        <f>E82</f>
        <v>38.22</v>
      </c>
      <c r="F81" s="58">
        <f>F82</f>
        <v>19.11</v>
      </c>
      <c r="G81" s="13">
        <f t="shared" si="9"/>
        <v>-19.11</v>
      </c>
      <c r="H81" s="14">
        <f t="shared" si="8"/>
        <v>50</v>
      </c>
      <c r="J81" s="55"/>
    </row>
    <row r="82" spans="1:10" s="5" customFormat="1" ht="19.5" customHeight="1">
      <c r="A82" s="35" t="s">
        <v>84</v>
      </c>
      <c r="B82" s="15" t="s">
        <v>85</v>
      </c>
      <c r="C82" s="1">
        <v>229.311</v>
      </c>
      <c r="D82" s="1">
        <v>229.311</v>
      </c>
      <c r="E82" s="1">
        <v>38.22</v>
      </c>
      <c r="F82" s="1">
        <v>19.11</v>
      </c>
      <c r="G82" s="18">
        <f t="shared" si="9"/>
        <v>-19.11</v>
      </c>
      <c r="H82" s="19">
        <f t="shared" si="8"/>
        <v>50</v>
      </c>
      <c r="J82" s="54"/>
    </row>
    <row r="83" spans="1:10" s="5" customFormat="1" ht="26.25">
      <c r="A83" s="10" t="s">
        <v>109</v>
      </c>
      <c r="B83" s="21" t="s">
        <v>110</v>
      </c>
      <c r="C83" s="12">
        <v>0</v>
      </c>
      <c r="D83" s="58">
        <v>300</v>
      </c>
      <c r="E83" s="58">
        <v>0</v>
      </c>
      <c r="F83" s="58">
        <v>0</v>
      </c>
      <c r="G83" s="13">
        <f t="shared" si="9"/>
        <v>0</v>
      </c>
      <c r="H83" s="14">
        <f t="shared" si="8"/>
        <v>0</v>
      </c>
      <c r="J83" s="54"/>
    </row>
    <row r="84" spans="1:8" ht="21" customHeight="1">
      <c r="A84" s="78" t="s">
        <v>99</v>
      </c>
      <c r="B84" s="79"/>
      <c r="C84" s="12">
        <f>C8+C14+C27+C36+C55+C60+C67+C71+C79+C81+C83+C76</f>
        <v>191970.15999999997</v>
      </c>
      <c r="D84" s="12">
        <f>D8+D14+D27+D36+D55+D60+D67+D71+D79+D81+D83+D76</f>
        <v>193808.43699999998</v>
      </c>
      <c r="E84" s="12">
        <f>E8+E14+E27+E36+E55+E60+E67+E71+E79+E81+E83+E76</f>
        <v>67358.10700000002</v>
      </c>
      <c r="F84" s="12">
        <f>F8+F14+F27+F36+F55+F60+F67+F71+F79+F81+F83+F76</f>
        <v>59071.562999999995</v>
      </c>
      <c r="G84" s="13">
        <f t="shared" si="9"/>
        <v>-8286.544000000024</v>
      </c>
      <c r="H84" s="14">
        <f>F84/E84*100</f>
        <v>87.69777778939064</v>
      </c>
    </row>
    <row r="85" spans="1:8" ht="19.5" customHeight="1">
      <c r="A85" s="78" t="s">
        <v>2</v>
      </c>
      <c r="B85" s="80"/>
      <c r="C85" s="80"/>
      <c r="D85" s="80"/>
      <c r="E85" s="80"/>
      <c r="F85" s="80"/>
      <c r="G85" s="80"/>
      <c r="H85" s="79"/>
    </row>
    <row r="86" spans="1:8" ht="19.5" customHeight="1">
      <c r="A86" s="10" t="s">
        <v>13</v>
      </c>
      <c r="B86" s="11" t="s">
        <v>30</v>
      </c>
      <c r="C86" s="12">
        <v>0</v>
      </c>
      <c r="D86" s="12">
        <v>23</v>
      </c>
      <c r="E86" s="12">
        <v>23</v>
      </c>
      <c r="F86" s="12">
        <v>0</v>
      </c>
      <c r="G86" s="13">
        <f aca="true" t="shared" si="10" ref="G86:G111">F86-E86</f>
        <v>-23</v>
      </c>
      <c r="H86" s="14">
        <f>IF(E86=0,0,F86/E86*100)</f>
        <v>0</v>
      </c>
    </row>
    <row r="87" spans="1:8" ht="19.5" customHeight="1">
      <c r="A87" s="10" t="s">
        <v>12</v>
      </c>
      <c r="B87" s="11" t="s">
        <v>0</v>
      </c>
      <c r="C87" s="12">
        <v>0</v>
      </c>
      <c r="D87" s="12">
        <v>148.8</v>
      </c>
      <c r="E87" s="12">
        <v>148.8</v>
      </c>
      <c r="F87" s="12">
        <v>0</v>
      </c>
      <c r="G87" s="13">
        <f t="shared" si="10"/>
        <v>-148.8</v>
      </c>
      <c r="H87" s="14">
        <f aca="true" t="shared" si="11" ref="H87:H105">IF(E87=0,0,F87/E87*100)</f>
        <v>0</v>
      </c>
    </row>
    <row r="88" spans="1:8" ht="19.5" customHeight="1">
      <c r="A88" s="10" t="s">
        <v>23</v>
      </c>
      <c r="B88" s="21" t="s">
        <v>32</v>
      </c>
      <c r="C88" s="12">
        <v>0</v>
      </c>
      <c r="D88" s="12">
        <v>17.585</v>
      </c>
      <c r="E88" s="12">
        <v>0</v>
      </c>
      <c r="F88" s="12">
        <v>0</v>
      </c>
      <c r="G88" s="13">
        <f t="shared" si="10"/>
        <v>0</v>
      </c>
      <c r="H88" s="14">
        <f t="shared" si="11"/>
        <v>0</v>
      </c>
    </row>
    <row r="89" spans="1:10" s="53" customFormat="1" ht="17.25" customHeight="1">
      <c r="A89" s="10" t="s">
        <v>27</v>
      </c>
      <c r="B89" s="21" t="s">
        <v>35</v>
      </c>
      <c r="C89" s="12">
        <f>C90</f>
        <v>3097.993</v>
      </c>
      <c r="D89" s="12">
        <f>D90</f>
        <v>0</v>
      </c>
      <c r="E89" s="12">
        <f>E90</f>
        <v>0</v>
      </c>
      <c r="F89" s="12">
        <f>F90</f>
        <v>0</v>
      </c>
      <c r="G89" s="13">
        <f t="shared" si="10"/>
        <v>0</v>
      </c>
      <c r="H89" s="14">
        <f t="shared" si="11"/>
        <v>0</v>
      </c>
      <c r="J89" s="56"/>
    </row>
    <row r="90" spans="1:10" s="53" customFormat="1" ht="21" customHeight="1">
      <c r="A90" s="35" t="s">
        <v>54</v>
      </c>
      <c r="B90" s="15" t="s">
        <v>55</v>
      </c>
      <c r="C90" s="1">
        <v>3097.993</v>
      </c>
      <c r="D90" s="1">
        <v>0</v>
      </c>
      <c r="E90" s="1">
        <v>0</v>
      </c>
      <c r="F90" s="1">
        <v>0</v>
      </c>
      <c r="G90" s="18">
        <f t="shared" si="10"/>
        <v>0</v>
      </c>
      <c r="H90" s="19">
        <f t="shared" si="11"/>
        <v>0</v>
      </c>
      <c r="J90" s="56"/>
    </row>
    <row r="91" spans="1:10" s="53" customFormat="1" ht="21" customHeight="1">
      <c r="A91" s="10" t="s">
        <v>89</v>
      </c>
      <c r="B91" s="21" t="s">
        <v>90</v>
      </c>
      <c r="C91" s="12">
        <f>C92+C98+C100</f>
        <v>9047.43</v>
      </c>
      <c r="D91" s="12">
        <f>D92+D98+D100</f>
        <v>12190.121</v>
      </c>
      <c r="E91" s="12">
        <f>E92+E98+E100</f>
        <v>524.4300000000001</v>
      </c>
      <c r="F91" s="12">
        <f>F92+F98+F100</f>
        <v>0</v>
      </c>
      <c r="G91" s="13">
        <f t="shared" si="10"/>
        <v>-524.4300000000001</v>
      </c>
      <c r="H91" s="14">
        <f t="shared" si="11"/>
        <v>0</v>
      </c>
      <c r="J91" s="56"/>
    </row>
    <row r="92" spans="1:10" s="53" customFormat="1" ht="21" customHeight="1">
      <c r="A92" s="10" t="s">
        <v>79</v>
      </c>
      <c r="B92" s="21" t="s">
        <v>80</v>
      </c>
      <c r="C92" s="12">
        <f>SUM(C93:C97)</f>
        <v>3686.3</v>
      </c>
      <c r="D92" s="12">
        <f>SUM(D93:D97)</f>
        <v>6632.040999999999</v>
      </c>
      <c r="E92" s="12">
        <f>SUM(E93:E97)</f>
        <v>417.048</v>
      </c>
      <c r="F92" s="12">
        <f>SUM(F93:F97)</f>
        <v>0</v>
      </c>
      <c r="G92" s="13">
        <f t="shared" si="10"/>
        <v>-417.048</v>
      </c>
      <c r="H92" s="14">
        <f t="shared" si="11"/>
        <v>0</v>
      </c>
      <c r="J92" s="56"/>
    </row>
    <row r="93" spans="1:10" s="53" customFormat="1" ht="21" customHeight="1">
      <c r="A93" s="35" t="s">
        <v>115</v>
      </c>
      <c r="B93" s="36" t="s">
        <v>116</v>
      </c>
      <c r="C93" s="1">
        <v>0</v>
      </c>
      <c r="D93" s="1">
        <v>49.674</v>
      </c>
      <c r="E93" s="1">
        <v>0</v>
      </c>
      <c r="F93" s="1">
        <v>0</v>
      </c>
      <c r="G93" s="18">
        <f t="shared" si="10"/>
        <v>0</v>
      </c>
      <c r="H93" s="19">
        <f>IF(E93=0,0,F93/E93*100)</f>
        <v>0</v>
      </c>
      <c r="J93" s="56"/>
    </row>
    <row r="94" spans="1:10" s="53" customFormat="1" ht="21" customHeight="1">
      <c r="A94" s="35" t="s">
        <v>119</v>
      </c>
      <c r="B94" s="36" t="s">
        <v>117</v>
      </c>
      <c r="C94" s="1">
        <v>0</v>
      </c>
      <c r="D94" s="1">
        <v>241.548</v>
      </c>
      <c r="E94" s="1">
        <v>241.548</v>
      </c>
      <c r="F94" s="1">
        <v>0</v>
      </c>
      <c r="G94" s="18">
        <f t="shared" si="10"/>
        <v>-241.548</v>
      </c>
      <c r="H94" s="19">
        <f>IF(E94=0,0,F94/E94*100)</f>
        <v>0</v>
      </c>
      <c r="J94" s="56"/>
    </row>
    <row r="95" spans="1:10" s="53" customFormat="1" ht="21" customHeight="1">
      <c r="A95" s="35" t="s">
        <v>120</v>
      </c>
      <c r="B95" s="36" t="s">
        <v>118</v>
      </c>
      <c r="C95" s="1">
        <v>0</v>
      </c>
      <c r="D95" s="1">
        <v>36.651</v>
      </c>
      <c r="E95" s="1">
        <v>0</v>
      </c>
      <c r="F95" s="1">
        <v>0</v>
      </c>
      <c r="G95" s="18">
        <f t="shared" si="10"/>
        <v>0</v>
      </c>
      <c r="H95" s="19">
        <f>IF(E95=0,0,F95/E95*100)</f>
        <v>0</v>
      </c>
      <c r="J95" s="56"/>
    </row>
    <row r="96" spans="1:10" ht="30.75" customHeight="1">
      <c r="A96" s="35" t="s">
        <v>75</v>
      </c>
      <c r="B96" s="36" t="s">
        <v>76</v>
      </c>
      <c r="C96" s="1">
        <v>3686.3</v>
      </c>
      <c r="D96" s="1">
        <v>6128.668</v>
      </c>
      <c r="E96" s="1">
        <v>0</v>
      </c>
      <c r="F96" s="1">
        <v>0</v>
      </c>
      <c r="G96" s="18">
        <f t="shared" si="10"/>
        <v>0</v>
      </c>
      <c r="H96" s="19">
        <f t="shared" si="11"/>
        <v>0</v>
      </c>
      <c r="J96" s="56"/>
    </row>
    <row r="97" spans="1:10" ht="30.75" customHeight="1">
      <c r="A97" s="35" t="s">
        <v>121</v>
      </c>
      <c r="B97" s="36" t="s">
        <v>122</v>
      </c>
      <c r="C97" s="1">
        <v>0</v>
      </c>
      <c r="D97" s="1">
        <v>175.5</v>
      </c>
      <c r="E97" s="1">
        <v>175.5</v>
      </c>
      <c r="F97" s="1">
        <v>0</v>
      </c>
      <c r="G97" s="18">
        <f t="shared" si="10"/>
        <v>-175.5</v>
      </c>
      <c r="H97" s="19">
        <f t="shared" si="11"/>
        <v>0</v>
      </c>
      <c r="J97" s="56"/>
    </row>
    <row r="98" spans="1:10" ht="28.5" customHeight="1">
      <c r="A98" s="10" t="s">
        <v>47</v>
      </c>
      <c r="B98" s="11" t="s">
        <v>48</v>
      </c>
      <c r="C98" s="12">
        <f>C99</f>
        <v>5342.13</v>
      </c>
      <c r="D98" s="12">
        <f>D99</f>
        <v>5537.13</v>
      </c>
      <c r="E98" s="12">
        <f>E99</f>
        <v>98.632</v>
      </c>
      <c r="F98" s="12">
        <f>F99</f>
        <v>0</v>
      </c>
      <c r="G98" s="13">
        <f t="shared" si="10"/>
        <v>-98.632</v>
      </c>
      <c r="H98" s="14">
        <f t="shared" si="11"/>
        <v>0</v>
      </c>
      <c r="J98" s="56"/>
    </row>
    <row r="99" spans="1:10" ht="28.5" customHeight="1">
      <c r="A99" s="35" t="s">
        <v>56</v>
      </c>
      <c r="B99" s="36" t="s">
        <v>49</v>
      </c>
      <c r="C99" s="1">
        <v>5342.13</v>
      </c>
      <c r="D99" s="1">
        <v>5537.13</v>
      </c>
      <c r="E99" s="1">
        <v>98.632</v>
      </c>
      <c r="F99" s="1">
        <v>0</v>
      </c>
      <c r="G99" s="18">
        <f t="shared" si="10"/>
        <v>-98.632</v>
      </c>
      <c r="H99" s="19">
        <f t="shared" si="11"/>
        <v>0</v>
      </c>
      <c r="J99" s="56"/>
    </row>
    <row r="100" spans="1:10" ht="25.5" customHeight="1">
      <c r="A100" s="10" t="s">
        <v>91</v>
      </c>
      <c r="B100" s="21" t="s">
        <v>92</v>
      </c>
      <c r="C100" s="12">
        <f>C102+C101</f>
        <v>19</v>
      </c>
      <c r="D100" s="12">
        <f>D102+D101</f>
        <v>20.95</v>
      </c>
      <c r="E100" s="12">
        <f>E102+E101</f>
        <v>8.75</v>
      </c>
      <c r="F100" s="12">
        <f>F102+F101</f>
        <v>0</v>
      </c>
      <c r="G100" s="13">
        <f t="shared" si="10"/>
        <v>-8.75</v>
      </c>
      <c r="H100" s="14">
        <f t="shared" si="11"/>
        <v>0</v>
      </c>
      <c r="J100" s="56"/>
    </row>
    <row r="101" spans="1:10" ht="25.5" customHeight="1">
      <c r="A101" s="35" t="s">
        <v>123</v>
      </c>
      <c r="B101" s="36" t="s">
        <v>124</v>
      </c>
      <c r="C101" s="1">
        <v>0</v>
      </c>
      <c r="D101" s="1">
        <v>1.95</v>
      </c>
      <c r="E101" s="1">
        <v>1.95</v>
      </c>
      <c r="F101" s="1">
        <v>0</v>
      </c>
      <c r="G101" s="18">
        <f t="shared" si="10"/>
        <v>-1.95</v>
      </c>
      <c r="H101" s="19">
        <f>IF(E101=0,0,F101/E101*100)</f>
        <v>0</v>
      </c>
      <c r="J101" s="56"/>
    </row>
    <row r="102" spans="1:10" ht="68.25" customHeight="1">
      <c r="A102" s="35" t="s">
        <v>67</v>
      </c>
      <c r="B102" s="36" t="s">
        <v>68</v>
      </c>
      <c r="C102" s="1">
        <v>19</v>
      </c>
      <c r="D102" s="1">
        <v>19</v>
      </c>
      <c r="E102" s="1">
        <v>6.8</v>
      </c>
      <c r="F102" s="1">
        <v>0</v>
      </c>
      <c r="G102" s="18">
        <f t="shared" si="10"/>
        <v>-6.8</v>
      </c>
      <c r="H102" s="19">
        <f t="shared" si="11"/>
        <v>0</v>
      </c>
      <c r="J102" s="56"/>
    </row>
    <row r="103" spans="1:10" ht="21" customHeight="1">
      <c r="A103" s="10" t="s">
        <v>93</v>
      </c>
      <c r="B103" s="21" t="s">
        <v>94</v>
      </c>
      <c r="C103" s="12">
        <f aca="true" t="shared" si="12" ref="C103:F104">C104</f>
        <v>33.6</v>
      </c>
      <c r="D103" s="12">
        <f t="shared" si="12"/>
        <v>33.6</v>
      </c>
      <c r="E103" s="12">
        <f t="shared" si="12"/>
        <v>16.1</v>
      </c>
      <c r="F103" s="12">
        <f t="shared" si="12"/>
        <v>0</v>
      </c>
      <c r="G103" s="57">
        <f t="shared" si="10"/>
        <v>-16.1</v>
      </c>
      <c r="H103" s="58">
        <f t="shared" si="11"/>
        <v>0</v>
      </c>
      <c r="J103" s="56"/>
    </row>
    <row r="104" spans="1:10" ht="23.25" customHeight="1">
      <c r="A104" s="10" t="s">
        <v>96</v>
      </c>
      <c r="B104" s="21" t="s">
        <v>95</v>
      </c>
      <c r="C104" s="12">
        <f t="shared" si="12"/>
        <v>33.6</v>
      </c>
      <c r="D104" s="58">
        <f t="shared" si="12"/>
        <v>33.6</v>
      </c>
      <c r="E104" s="58">
        <f t="shared" si="12"/>
        <v>16.1</v>
      </c>
      <c r="F104" s="58">
        <f t="shared" si="12"/>
        <v>0</v>
      </c>
      <c r="G104" s="57">
        <f t="shared" si="10"/>
        <v>-16.1</v>
      </c>
      <c r="H104" s="58">
        <f t="shared" si="11"/>
        <v>0</v>
      </c>
      <c r="J104" s="56"/>
    </row>
    <row r="105" spans="1:10" s="5" customFormat="1" ht="17.25" customHeight="1">
      <c r="A105" s="35" t="s">
        <v>52</v>
      </c>
      <c r="B105" s="38" t="s">
        <v>1</v>
      </c>
      <c r="C105" s="18">
        <v>33.6</v>
      </c>
      <c r="D105" s="1">
        <v>33.6</v>
      </c>
      <c r="E105" s="1">
        <v>16.1</v>
      </c>
      <c r="F105" s="1">
        <v>0</v>
      </c>
      <c r="G105" s="18">
        <f t="shared" si="10"/>
        <v>-16.1</v>
      </c>
      <c r="H105" s="19">
        <f t="shared" si="11"/>
        <v>0</v>
      </c>
      <c r="J105" s="56"/>
    </row>
    <row r="106" spans="1:10" s="5" customFormat="1" ht="26.25">
      <c r="A106" s="10" t="s">
        <v>98</v>
      </c>
      <c r="B106" s="21" t="s">
        <v>97</v>
      </c>
      <c r="C106" s="12">
        <f>C107</f>
        <v>0</v>
      </c>
      <c r="D106" s="12">
        <f>D107</f>
        <v>429.73</v>
      </c>
      <c r="E106" s="12">
        <f>E107</f>
        <v>350</v>
      </c>
      <c r="F106" s="12">
        <f>F107</f>
        <v>0</v>
      </c>
      <c r="G106" s="13">
        <f t="shared" si="10"/>
        <v>-350</v>
      </c>
      <c r="H106" s="14">
        <f>IF(E106=0,0,F106/E106*100)</f>
        <v>0</v>
      </c>
      <c r="J106" s="56"/>
    </row>
    <row r="107" spans="1:10" s="5" customFormat="1" ht="18.75" customHeight="1">
      <c r="A107" s="35" t="s">
        <v>125</v>
      </c>
      <c r="B107" s="15" t="s">
        <v>126</v>
      </c>
      <c r="C107" s="1">
        <v>0</v>
      </c>
      <c r="D107" s="1">
        <v>429.73</v>
      </c>
      <c r="E107" s="1">
        <v>350</v>
      </c>
      <c r="F107" s="1">
        <v>0</v>
      </c>
      <c r="G107" s="18">
        <f t="shared" si="10"/>
        <v>-350</v>
      </c>
      <c r="H107" s="19">
        <f>IF(E107=0,0,F107/E107*100)</f>
        <v>0</v>
      </c>
      <c r="J107" s="56"/>
    </row>
    <row r="108" spans="1:10" s="5" customFormat="1" ht="26.25">
      <c r="A108" s="10" t="s">
        <v>109</v>
      </c>
      <c r="B108" s="21" t="s">
        <v>110</v>
      </c>
      <c r="C108" s="12">
        <v>0</v>
      </c>
      <c r="D108" s="12">
        <v>100</v>
      </c>
      <c r="E108" s="12">
        <v>100</v>
      </c>
      <c r="F108" s="12">
        <v>0</v>
      </c>
      <c r="G108" s="13">
        <f t="shared" si="10"/>
        <v>-100</v>
      </c>
      <c r="H108" s="14">
        <f>IF(E108=0,0,F108/E108*100)</f>
        <v>0</v>
      </c>
      <c r="J108" s="56"/>
    </row>
    <row r="109" spans="1:10" ht="18" customHeight="1">
      <c r="A109" s="35"/>
      <c r="B109" s="21" t="s">
        <v>102</v>
      </c>
      <c r="C109" s="12">
        <v>4002.15</v>
      </c>
      <c r="D109" s="12">
        <v>4111.855</v>
      </c>
      <c r="E109" s="12">
        <v>171.606</v>
      </c>
      <c r="F109" s="12">
        <v>613.21</v>
      </c>
      <c r="G109" s="13">
        <f t="shared" si="10"/>
        <v>441.60400000000004</v>
      </c>
      <c r="H109" s="14">
        <f>F109/E109*100</f>
        <v>357.3359905830799</v>
      </c>
      <c r="J109" s="56"/>
    </row>
    <row r="110" spans="1:8" ht="18" customHeight="1">
      <c r="A110" s="77" t="s">
        <v>100</v>
      </c>
      <c r="B110" s="77"/>
      <c r="C110" s="12">
        <f>C89+C91+C103+C109+C87+C86+C106+C108+C88</f>
        <v>16181.173</v>
      </c>
      <c r="D110" s="12">
        <f>D89+D91+D103+D109+D87+D86+D106+D108+D88</f>
        <v>17054.691</v>
      </c>
      <c r="E110" s="12">
        <f>E89+E91+E103+E109+E87+E86+E106+E108+E88</f>
        <v>1333.9360000000001</v>
      </c>
      <c r="F110" s="12">
        <f>F89+F91+F103+F109+F87+F86+F106+F108+F88</f>
        <v>613.21</v>
      </c>
      <c r="G110" s="13">
        <f t="shared" si="10"/>
        <v>-720.7260000000001</v>
      </c>
      <c r="H110" s="14">
        <f>F110/E110*100</f>
        <v>45.96997157284907</v>
      </c>
    </row>
    <row r="111" spans="1:8" ht="18.75" customHeight="1">
      <c r="A111" s="77" t="s">
        <v>101</v>
      </c>
      <c r="B111" s="77"/>
      <c r="C111" s="12">
        <f>C84+C110</f>
        <v>208151.33299999998</v>
      </c>
      <c r="D111" s="12">
        <f>D84+D110</f>
        <v>210863.12799999997</v>
      </c>
      <c r="E111" s="12">
        <f>E84+E110</f>
        <v>68692.04300000002</v>
      </c>
      <c r="F111" s="12">
        <f>F84+F110</f>
        <v>59684.772999999994</v>
      </c>
      <c r="G111" s="13">
        <f t="shared" si="10"/>
        <v>-9007.270000000026</v>
      </c>
      <c r="H111" s="14">
        <f>F111/E111*100</f>
        <v>86.88746235135265</v>
      </c>
    </row>
    <row r="112" spans="1:8" ht="0.75" customHeight="1" hidden="1">
      <c r="A112" s="59"/>
      <c r="B112" s="60"/>
      <c r="C112" s="60"/>
      <c r="D112" s="61"/>
      <c r="E112" s="61"/>
      <c r="F112" s="61"/>
      <c r="G112" s="62"/>
      <c r="H112" s="63"/>
    </row>
    <row r="113" spans="1:8" ht="21.75" customHeight="1">
      <c r="A113" s="64"/>
      <c r="B113" s="76"/>
      <c r="C113" s="76"/>
      <c r="D113" s="76"/>
      <c r="E113" s="76"/>
      <c r="F113" s="76"/>
      <c r="G113" s="76"/>
      <c r="H113" s="76"/>
    </row>
    <row r="114" spans="1:8" ht="14.25" customHeight="1">
      <c r="A114" s="64"/>
      <c r="B114" s="65" t="s">
        <v>11</v>
      </c>
      <c r="C114" s="65"/>
      <c r="D114" s="66"/>
      <c r="E114" s="66"/>
      <c r="F114" s="65" t="s">
        <v>66</v>
      </c>
      <c r="G114" s="64"/>
      <c r="H114" s="67"/>
    </row>
    <row r="115" spans="1:3" ht="12" customHeight="1">
      <c r="A115" s="68"/>
      <c r="B115" s="68"/>
      <c r="C115" s="68"/>
    </row>
    <row r="116" spans="1:3" ht="12.75">
      <c r="A116" s="68"/>
      <c r="B116" s="71" t="s">
        <v>131</v>
      </c>
      <c r="C116" s="71"/>
    </row>
    <row r="120" spans="4:6" ht="12.75">
      <c r="D120" s="72"/>
      <c r="E120" s="72"/>
      <c r="F120" s="72"/>
    </row>
  </sheetData>
  <sheetProtection/>
  <mergeCells count="10">
    <mergeCell ref="B5:H5"/>
    <mergeCell ref="A4:H4"/>
    <mergeCell ref="A2:H2"/>
    <mergeCell ref="A3:H3"/>
    <mergeCell ref="B113:H113"/>
    <mergeCell ref="A110:B110"/>
    <mergeCell ref="A111:B111"/>
    <mergeCell ref="A84:B84"/>
    <mergeCell ref="A7:H7"/>
    <mergeCell ref="A85:H85"/>
  </mergeCells>
  <printOptions horizontalCentered="1"/>
  <pageMargins left="0.5905511811023623" right="0.15748031496062992" top="0.1968503937007874" bottom="0.15748031496062992" header="0.2362204724409449" footer="0.15748031496062992"/>
  <pageSetup fitToHeight="2" fitToWidth="1" horizontalDpi="600" verticalDpi="600" orientation="portrait" paperSize="9" scale="66" r:id="rId1"/>
  <rowBreaks count="2" manualBreakCount="2">
    <brk id="59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11</cp:lastModifiedBy>
  <cp:lastPrinted>2022-06-10T06:54:21Z</cp:lastPrinted>
  <dcterms:created xsi:type="dcterms:W3CDTF">2004-01-28T08:01:03Z</dcterms:created>
  <dcterms:modified xsi:type="dcterms:W3CDTF">2022-06-10T06:55:31Z</dcterms:modified>
  <cp:category/>
  <cp:version/>
  <cp:contentType/>
  <cp:contentStatus/>
</cp:coreProperties>
</file>