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7395" windowHeight="3630" activeTab="0"/>
  </bookViews>
  <sheets>
    <sheet name="1" sheetId="1" r:id="rId1"/>
  </sheets>
  <definedNames>
    <definedName name="_xlnm.Print_Area" localSheetId="0">'1'!$A$1:$H$96</definedName>
  </definedNames>
  <calcPr fullCalcOnLoad="1"/>
</workbook>
</file>

<file path=xl/sharedStrings.xml><?xml version="1.0" encoding="utf-8"?>
<sst xmlns="http://schemas.openxmlformats.org/spreadsheetml/2006/main" count="162" uniqueCount="154">
  <si>
    <t>%</t>
  </si>
  <si>
    <t>Податки</t>
  </si>
  <si>
    <t>відхилення від плану</t>
  </si>
  <si>
    <t>" + "/
" -"</t>
  </si>
  <si>
    <t>Єдиний податок</t>
  </si>
  <si>
    <t>Начальник фінансового управління</t>
  </si>
  <si>
    <t>Плата за землю</t>
  </si>
  <si>
    <t>Податок на майно</t>
  </si>
  <si>
    <t>Плата за надання інших адміністративних послуг</t>
  </si>
  <si>
    <t>Освітня субвенція з державного бюджету місцевим бюджетам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</si>
  <si>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</si>
  <si>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</si>
  <si>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Єдиний податок з юридичних осіб </t>
  </si>
  <si>
    <t>Єдиний податок з фізичних осіб </t>
  </si>
  <si>
    <t>Доходи від власності та підприємницької діяльності  </t>
  </si>
  <si>
    <t>Адміністративні збори та платежі, доходи від некомерційної господарської діяльності </t>
  </si>
  <si>
    <t>Інші неподаткові надходження  </t>
  </si>
  <si>
    <t>Податкові надходження  </t>
  </si>
  <si>
    <t>Неподаткові надходження  </t>
  </si>
  <si>
    <t>Адміністративний збір за державну реєстрацію речових прав на нерухоме майно та їх обтяжень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</si>
  <si>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</si>
  <si>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Плата за розміщення тимчасово вільних коштів місцевих бюджетів </t>
  </si>
  <si>
    <t>Внутрішні податки на товари та послуги  </t>
  </si>
  <si>
    <t>в т.ч.бюджет розвитку</t>
  </si>
  <si>
    <t>Доходи від операцій з капіталом  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</si>
  <si>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</si>
  <si>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</si>
  <si>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Інші субвенції з місцевого бюджету</t>
  </si>
  <si>
    <t>Субвенції з місцевих бюджетів іншим місцевим бюджетам</t>
  </si>
  <si>
    <t>Офіційні трансферти  </t>
  </si>
  <si>
    <t>Дотації з державного бюджету місцевим бюджетам</t>
  </si>
  <si>
    <t>18010100
18010400</t>
  </si>
  <si>
    <t>18010500
18010900</t>
  </si>
  <si>
    <t>Грошові стягнення за шкоду, заподіяну порушенням законодавства
 про охорону навколишнього природного середовища внаслідок господарської та іншої діяльності </t>
  </si>
  <si>
    <t>Збір за забруднення навколишнього природного середовища 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</si>
  <si>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</si>
  <si>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Дотації з місцевих бюджетів іншим місцевим бюджетам</t>
  </si>
  <si>
    <t>Ірина ЯЛОВЕНКО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</si>
  <si>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</si>
  <si>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ДОХОДИ</t>
  </si>
  <si>
    <t>тис.грн.</t>
  </si>
  <si>
    <t>Рентна плата за користування надрами загальнодержавного значення</t>
  </si>
  <si>
    <t>Місцеві податки та збори, що сплачуються (перераховуються) згідно з Податковим кодексом України</t>
  </si>
  <si>
    <t>Податок на нерухоме майно, відмінне від земельної ділянки</t>
  </si>
  <si>
    <t>Податок та збір на доходи фізичних осіб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</si>
  <si>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</si>
  <si>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</si>
  <si>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</si>
  <si>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</si>
  <si>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Цільові фонди, утворені ВР АРК, органами місцевого самоврядування та місцевими органами виконавчої влади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</si>
  <si>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АРК</t>
  </si>
  <si>
    <t>Усього доходи загального фонду</t>
  </si>
  <si>
    <t>10000000</t>
  </si>
  <si>
    <t>11010000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</si>
  <si>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</si>
  <si>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</si>
  <si>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</si>
  <si>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</t>
  </si>
  <si>
    <t>13030000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</si>
  <si>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</si>
  <si>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</si>
  <si>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13030800</t>
  </si>
  <si>
    <t>13030900</t>
  </si>
  <si>
    <t>14000000</t>
  </si>
  <si>
    <t>Пальне (Акцизний податок з вироблених в Україні підакцизних товарів (продукції)</t>
  </si>
  <si>
    <t>Пальне (Акцизний податок з ввезених на митну територію України підакцизних товарів (продукції) </t>
  </si>
  <si>
    <t>14040000</t>
  </si>
  <si>
    <t>Акцизний податок з реалізації суб’єктами господарювання роздрібної торгівлі підакцизних товарів</t>
  </si>
  <si>
    <t>18000000</t>
  </si>
  <si>
    <t>18010000</t>
  </si>
  <si>
    <t>18010100</t>
  </si>
  <si>
    <t>18010200</t>
  </si>
  <si>
    <t>18010300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</si>
  <si>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</si>
  <si>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</si>
  <si>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</si>
  <si>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</si>
  <si>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</si>
  <si>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</si>
  <si>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</si>
  <si>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</si>
  <si>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</si>
  <si>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</si>
  <si>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18030200</t>
  </si>
  <si>
    <t>Туристичний збір, сплачений фізичними особами </t>
  </si>
  <si>
    <t>18050300</t>
  </si>
  <si>
    <t>18050400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</si>
  <si>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</si>
  <si>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</si>
  <si>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</si>
  <si>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</si>
  <si>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21000000</t>
  </si>
  <si>
    <t>21050000</t>
  </si>
  <si>
    <t>21081100</t>
  </si>
  <si>
    <t>Адміністративні штрафи та інші санкції </t>
  </si>
  <si>
    <t>22000000</t>
  </si>
  <si>
    <t>22010300</t>
  </si>
  <si>
    <t>22012500</t>
  </si>
  <si>
    <t>22012600</t>
  </si>
  <si>
    <t>22080400</t>
  </si>
  <si>
    <t>22090000</t>
  </si>
  <si>
    <t>Державне мито  </t>
  </si>
  <si>
    <t>24000000</t>
  </si>
  <si>
    <t>24060300</t>
  </si>
  <si>
    <t>Інші надходження  </t>
  </si>
  <si>
    <t>24062200</t>
  </si>
  <si>
    <t>Доходи загального фонду (без  врахування трансфертів)</t>
  </si>
  <si>
    <t>40000000</t>
  </si>
  <si>
    <t>41020000</t>
  </si>
  <si>
    <t>41020100</t>
  </si>
  <si>
    <t>Базова дотація</t>
  </si>
  <si>
    <t>41030000</t>
  </si>
  <si>
    <t>Субвенції з державного бюджету місцевим бюджетам</t>
  </si>
  <si>
    <t>41033900</t>
  </si>
  <si>
    <t>41050000</t>
  </si>
  <si>
    <t>41051200</t>
  </si>
  <si>
    <t>41053900</t>
  </si>
  <si>
    <t>41055000</t>
  </si>
  <si>
    <t>19010000</t>
  </si>
  <si>
    <t>Екологічний податок </t>
  </si>
  <si>
    <t>20000000</t>
  </si>
  <si>
    <t>25000000</t>
  </si>
  <si>
    <t>Власні надходження бюджетних установ  </t>
  </si>
  <si>
    <t>30000000</t>
  </si>
  <si>
    <t>33010100</t>
  </si>
  <si>
    <t>50000000</t>
  </si>
  <si>
    <t>Цільові фонди  </t>
  </si>
  <si>
    <t>50110000</t>
  </si>
  <si>
    <t>Усього доходи спеціального фонду</t>
  </si>
  <si>
    <t>Доходи спеціального фонду (без  врахування трансфертів)</t>
  </si>
  <si>
    <t>Усього доходи загального та спеціального фонду (без  врахування трансфертів)</t>
  </si>
  <si>
    <t>Усього доходи загального та спеціального фонду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</si>
  <si>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</si>
  <si>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 xml:space="preserve">Ольга Онищенко  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</si>
  <si>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</si>
  <si>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</si>
  <si>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</si>
  <si>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</si>
  <si>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</si>
  <si>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 користування місцевого значення, вулиць і доріг комунальної власності у населених пунктах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</si>
  <si>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</si>
  <si>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Інші надходження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</si>
  <si>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</si>
  <si>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на виконання інвестиційних проектів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</si>
  <si>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</si>
  <si>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41050900</t>
  </si>
  <si>
    <t>Субвенція з місцевого бюджету на проектні, будівельно- 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</si>
  <si>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Затверджений план на      2022 рік</t>
  </si>
  <si>
    <t>Уточнений план на        2022 рік</t>
  </si>
  <si>
    <t>Звіт про виконання бюджету Люботинської міської ТГ за січень-травень 2022 р.</t>
  </si>
  <si>
    <t>Уточнений план за січень-травень 2022р.</t>
  </si>
  <si>
    <t>Фактичне виконання за січень-травень  2022р.</t>
  </si>
  <si>
    <t>14040200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</si>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</sst>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0.0"/>
    <numFmt numFmtId="202" formatCode="0.000000"/>
    <numFmt numFmtId="203" formatCode="0.00000"/>
    <numFmt numFmtId="204" formatCode="0.0000"/>
    <numFmt numFmtId="205" formatCode="0.000"/>
    <numFmt numFmtId="206" formatCode="0.0000000"/>
    <numFmt numFmtId="207" formatCode="0.00000000"/>
    <numFmt numFmtId="208" formatCode="0.000%"/>
    <numFmt numFmtId="209" formatCode="0.0%"/>
    <numFmt numFmtId="210" formatCode="#0.00"/>
    <numFmt numFmtId="211" formatCode="#,##0.0"/>
    <numFmt numFmtId="212" formatCode="[$€-2]\ ###,000_);[Red]\([$€-2]\ ###,000\)"/>
    <numFmt numFmtId="213" formatCode="#0.0"/>
    <numFmt numFmtId="214" formatCode="&quot;р.&quot;#,##0_);[Red]\(&quot;р.&quot;#,##0\)"/>
    <numFmt numFmtId="215" formatCode="#,##0.000"/>
  </numFmts>
  <fonts count="56">
    <font>
      <sz val="10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0"/>
      <name val="Arial Cyr"/>
      <family val="0"/>
    </font>
    <font>
      <b/>
      <sz val="14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3.5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3.5"/>
      <name val="Times New Roman"/>
      <family val="1"/>
    </font>
    <font>
      <sz val="14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6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5" fillId="27" borderId="6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>
      <alignment/>
      <protection/>
    </xf>
    <xf numFmtId="0" fontId="5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0" borderId="0" applyNumberFormat="0" applyBorder="0" applyAlignment="0" applyProtection="0"/>
    <xf numFmtId="0" fontId="0" fillId="31" borderId="8" applyNumberFormat="0" applyFont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20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10" xfId="57" applyFont="1" applyBorder="1" applyAlignment="1">
      <alignment horizontal="left" vertical="center" wrapText="1"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201" fontId="3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3" fillId="0" borderId="11" xfId="0" applyFont="1" applyBorder="1" applyAlignment="1">
      <alignment horizontal="left" vertical="center" wrapText="1"/>
    </xf>
    <xf numFmtId="201" fontId="2" fillId="32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201" fontId="2" fillId="32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1" fillId="32" borderId="0" xfId="0" applyFont="1" applyFill="1" applyBorder="1" applyAlignment="1">
      <alignment/>
    </xf>
    <xf numFmtId="201" fontId="5" fillId="32" borderId="0" xfId="0" applyNumberFormat="1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2" fillId="0" borderId="10" xfId="54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54" applyFont="1" applyBorder="1" applyAlignment="1">
      <alignment horizontal="left" vertical="center"/>
      <protection/>
    </xf>
    <xf numFmtId="0" fontId="3" fillId="0" borderId="0" xfId="57" applyFont="1" applyBorder="1" applyAlignment="1">
      <alignment horizontal="left" vertical="center" wrapText="1"/>
      <protection/>
    </xf>
    <xf numFmtId="0" fontId="1" fillId="0" borderId="0" xfId="0" applyFont="1" applyAlignment="1">
      <alignment horizontal="left" vertical="center"/>
    </xf>
    <xf numFmtId="0" fontId="3" fillId="0" borderId="10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left" vertical="center" wrapText="1"/>
      <protection/>
    </xf>
    <xf numFmtId="211" fontId="3" fillId="32" borderId="10" xfId="0" applyNumberFormat="1" applyFont="1" applyFill="1" applyBorder="1" applyAlignment="1">
      <alignment horizontal="center" vertical="center" wrapText="1"/>
    </xf>
    <xf numFmtId="211" fontId="2" fillId="0" borderId="0" xfId="0" applyNumberFormat="1" applyFont="1" applyBorder="1" applyAlignment="1">
      <alignment horizontal="center" vertical="center" wrapText="1"/>
    </xf>
    <xf numFmtId="211" fontId="2" fillId="32" borderId="0" xfId="0" applyNumberFormat="1" applyFont="1" applyFill="1" applyBorder="1" applyAlignment="1">
      <alignment horizontal="center" vertical="center" wrapText="1"/>
    </xf>
    <xf numFmtId="211" fontId="3" fillId="0" borderId="0" xfId="0" applyNumberFormat="1" applyFont="1" applyAlignment="1">
      <alignment/>
    </xf>
    <xf numFmtId="211" fontId="3" fillId="32" borderId="0" xfId="0" applyNumberFormat="1" applyFont="1" applyFill="1" applyAlignment="1">
      <alignment/>
    </xf>
    <xf numFmtId="211" fontId="1" fillId="0" borderId="0" xfId="0" applyNumberFormat="1" applyFont="1" applyAlignment="1">
      <alignment/>
    </xf>
    <xf numFmtId="211" fontId="1" fillId="32" borderId="0" xfId="0" applyNumberFormat="1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right" wrapText="1"/>
    </xf>
    <xf numFmtId="0" fontId="10" fillId="0" borderId="0" xfId="0" applyFont="1" applyAlignment="1">
      <alignment wrapText="1"/>
    </xf>
    <xf numFmtId="0" fontId="16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211" fontId="11" fillId="32" borderId="0" xfId="0" applyNumberFormat="1" applyFont="1" applyFill="1" applyAlignment="1">
      <alignment/>
    </xf>
    <xf numFmtId="0" fontId="11" fillId="32" borderId="0" xfId="0" applyFont="1" applyFill="1" applyAlignment="1">
      <alignment/>
    </xf>
    <xf numFmtId="0" fontId="11" fillId="0" borderId="0" xfId="0" applyFont="1" applyAlignment="1">
      <alignment/>
    </xf>
    <xf numFmtId="0" fontId="13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1" xfId="55" applyFont="1" applyBorder="1" applyAlignment="1">
      <alignment horizontal="left" vertical="center" wrapText="1"/>
      <protection/>
    </xf>
    <xf numFmtId="215" fontId="4" fillId="0" borderId="11" xfId="0" applyNumberFormat="1" applyFont="1" applyBorder="1" applyAlignment="1">
      <alignment horizontal="center" vertical="center" wrapText="1"/>
    </xf>
    <xf numFmtId="215" fontId="4" fillId="32" borderId="11" xfId="0" applyNumberFormat="1" applyFont="1" applyFill="1" applyBorder="1" applyAlignment="1">
      <alignment horizontal="center" vertical="center" wrapText="1"/>
    </xf>
    <xf numFmtId="215" fontId="5" fillId="0" borderId="11" xfId="0" applyNumberFormat="1" applyFont="1" applyBorder="1" applyAlignment="1">
      <alignment horizontal="center" vertical="center" wrapText="1"/>
    </xf>
    <xf numFmtId="215" fontId="5" fillId="32" borderId="11" xfId="0" applyNumberFormat="1" applyFont="1" applyFill="1" applyBorder="1" applyAlignment="1">
      <alignment horizontal="center" vertical="center" wrapText="1"/>
    </xf>
    <xf numFmtId="215" fontId="5" fillId="32" borderId="10" xfId="0" applyNumberFormat="1" applyFont="1" applyFill="1" applyBorder="1" applyAlignment="1">
      <alignment horizontal="center" vertical="center"/>
    </xf>
    <xf numFmtId="215" fontId="4" fillId="32" borderId="10" xfId="0" applyNumberFormat="1" applyFont="1" applyFill="1" applyBorder="1" applyAlignment="1">
      <alignment horizontal="center" vertical="center" wrapText="1"/>
    </xf>
    <xf numFmtId="215" fontId="4" fillId="0" borderId="10" xfId="0" applyNumberFormat="1" applyFont="1" applyBorder="1" applyAlignment="1">
      <alignment horizontal="center" vertical="center" wrapText="1"/>
    </xf>
    <xf numFmtId="215" fontId="5" fillId="0" borderId="10" xfId="0" applyNumberFormat="1" applyFont="1" applyBorder="1" applyAlignment="1">
      <alignment horizontal="center" vertical="center"/>
    </xf>
    <xf numFmtId="215" fontId="4" fillId="32" borderId="10" xfId="0" applyNumberFormat="1" applyFont="1" applyFill="1" applyBorder="1" applyAlignment="1">
      <alignment horizontal="center" vertical="center"/>
    </xf>
    <xf numFmtId="215" fontId="5" fillId="32" borderId="11" xfId="0" applyNumberFormat="1" applyFont="1" applyFill="1" applyBorder="1" applyAlignment="1">
      <alignment horizontal="center" vertical="center"/>
    </xf>
    <xf numFmtId="205" fontId="2" fillId="32" borderId="11" xfId="0" applyNumberFormat="1" applyFont="1" applyFill="1" applyBorder="1" applyAlignment="1">
      <alignment horizontal="center" vertical="center" wrapText="1"/>
    </xf>
    <xf numFmtId="205" fontId="2" fillId="32" borderId="10" xfId="0" applyNumberFormat="1" applyFont="1" applyFill="1" applyBorder="1" applyAlignment="1">
      <alignment horizontal="center" vertical="center" wrapText="1"/>
    </xf>
    <xf numFmtId="205" fontId="3" fillId="32" borderId="11" xfId="0" applyNumberFormat="1" applyFont="1" applyFill="1" applyBorder="1" applyAlignment="1">
      <alignment horizontal="center" vertical="center" wrapText="1"/>
    </xf>
    <xf numFmtId="205" fontId="3" fillId="32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201" fontId="4" fillId="32" borderId="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215" fontId="5" fillId="32" borderId="10" xfId="0" applyNumberFormat="1" applyFont="1" applyFill="1" applyBorder="1" applyAlignment="1">
      <alignment horizontal="center"/>
    </xf>
    <xf numFmtId="215" fontId="5" fillId="0" borderId="11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15" fontId="5" fillId="32" borderId="10" xfId="0" applyNumberFormat="1" applyFont="1" applyFill="1" applyBorder="1" applyAlignment="1">
      <alignment horizontal="center" vertical="center" wrapText="1"/>
    </xf>
    <xf numFmtId="215" fontId="4" fillId="0" borderId="11" xfId="0" applyNumberFormat="1" applyFont="1" applyFill="1" applyBorder="1" applyAlignment="1">
      <alignment horizontal="center" vertical="center" wrapText="1"/>
    </xf>
    <xf numFmtId="215" fontId="4" fillId="0" borderId="10" xfId="0" applyNumberFormat="1" applyFont="1" applyFill="1" applyBorder="1" applyAlignment="1">
      <alignment horizontal="center" vertical="center" wrapText="1"/>
    </xf>
    <xf numFmtId="211" fontId="2" fillId="0" borderId="0" xfId="0" applyNumberFormat="1" applyFont="1" applyFill="1" applyBorder="1" applyAlignment="1">
      <alignment horizontal="center" vertical="center" wrapText="1"/>
    </xf>
    <xf numFmtId="211" fontId="3" fillId="0" borderId="0" xfId="0" applyNumberFormat="1" applyFont="1" applyFill="1" applyAlignment="1">
      <alignment/>
    </xf>
    <xf numFmtId="211" fontId="1" fillId="0" borderId="0" xfId="0" applyNumberFormat="1" applyFont="1" applyFill="1" applyAlignment="1">
      <alignment/>
    </xf>
    <xf numFmtId="211" fontId="11" fillId="0" borderId="0" xfId="0" applyNumberFormat="1" applyFont="1" applyFill="1" applyAlignment="1">
      <alignment/>
    </xf>
    <xf numFmtId="211" fontId="1" fillId="33" borderId="0" xfId="0" applyNumberFormat="1" applyFont="1" applyFill="1" applyAlignment="1">
      <alignment/>
    </xf>
    <xf numFmtId="0" fontId="15" fillId="0" borderId="10" xfId="57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0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left" vertical="center"/>
      <protection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top" wrapText="1"/>
    </xf>
    <xf numFmtId="211" fontId="3" fillId="32" borderId="14" xfId="0" applyNumberFormat="1" applyFont="1" applyFill="1" applyBorder="1" applyAlignment="1">
      <alignment horizontal="center" vertical="center" wrapText="1"/>
    </xf>
    <xf numFmtId="211" fontId="3" fillId="32" borderId="15" xfId="0" applyNumberFormat="1" applyFont="1" applyFill="1" applyBorder="1" applyAlignment="1">
      <alignment horizontal="center" vertical="center" wrapText="1"/>
    </xf>
    <xf numFmtId="211" fontId="3" fillId="0" borderId="14" xfId="0" applyNumberFormat="1" applyFont="1" applyFill="1" applyBorder="1" applyAlignment="1">
      <alignment horizontal="center" vertical="center" wrapText="1"/>
    </xf>
    <xf numFmtId="211" fontId="3" fillId="0" borderId="15" xfId="0" applyNumberFormat="1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4" fillId="32" borderId="16" xfId="0" applyFont="1" applyFill="1" applyBorder="1" applyAlignment="1">
      <alignment horizontal="left" vertical="center" wrapText="1"/>
    </xf>
    <xf numFmtId="0" fontId="4" fillId="32" borderId="17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211" fontId="3" fillId="0" borderId="14" xfId="0" applyNumberFormat="1" applyFont="1" applyBorder="1" applyAlignment="1">
      <alignment horizontal="center" vertical="center" wrapText="1"/>
    </xf>
    <xf numFmtId="211" fontId="3" fillId="0" borderId="15" xfId="0" applyNumberFormat="1" applyFont="1" applyBorder="1" applyAlignment="1">
      <alignment horizontal="center" vertical="center" wrapText="1"/>
    </xf>
    <xf numFmtId="215" fontId="5" fillId="0" borderId="10" xfId="0" applyNumberFormat="1" applyFont="1" applyBorder="1" applyAlignment="1">
      <alignment horizontal="center" vertical="center" wrapText="1"/>
    </xf>
  </cellXfs>
  <cellStyles count="53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_03.2019р" xfId="56"/>
    <cellStyle name="Обычный_груден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view="pageBreakPreview" zoomScale="84" zoomScaleSheetLayoutView="84" zoomScalePageLayoutView="0" workbookViewId="0" topLeftCell="A9">
      <selection activeCell="A17" sqref="A17"/>
    </sheetView>
  </sheetViews>
  <sheetFormatPr defaultColWidth="9.140625" defaultRowHeight="12.75"/>
  <cols>
    <col min="1" max="1" width="14.28125" style="22" customWidth="1"/>
    <col min="2" max="2" width="87.8515625" style="30" customWidth="1"/>
    <col min="3" max="3" width="17.8515625" style="38" customWidth="1"/>
    <col min="4" max="4" width="17.00390625" style="92" customWidth="1"/>
    <col min="5" max="5" width="17.7109375" style="39" customWidth="1"/>
    <col min="6" max="6" width="18.7109375" style="90" customWidth="1"/>
    <col min="7" max="7" width="15.421875" style="39" customWidth="1"/>
    <col min="8" max="8" width="11.421875" style="13" customWidth="1"/>
    <col min="9" max="9" width="10.140625" style="6" customWidth="1"/>
    <col min="10" max="10" width="9.140625" style="6" customWidth="1"/>
    <col min="11" max="11" width="9.8515625" style="6" bestFit="1" customWidth="1"/>
    <col min="12" max="16384" width="9.140625" style="6" customWidth="1"/>
  </cols>
  <sheetData>
    <row r="1" spans="1:8" ht="46.5" customHeight="1">
      <c r="A1" s="43"/>
      <c r="B1" s="109" t="s">
        <v>149</v>
      </c>
      <c r="C1" s="109"/>
      <c r="D1" s="109"/>
      <c r="E1" s="109"/>
      <c r="F1" s="109"/>
      <c r="G1" s="109"/>
      <c r="H1" s="109"/>
    </row>
    <row r="2" spans="2:8" ht="30.75" customHeight="1">
      <c r="B2" s="42"/>
      <c r="C2" s="42" t="s">
        <v>39</v>
      </c>
      <c r="D2" s="42"/>
      <c r="E2" s="42"/>
      <c r="F2" s="42"/>
      <c r="G2" s="106" t="s">
        <v>40</v>
      </c>
      <c r="H2" s="106"/>
    </row>
    <row r="3" spans="1:8" ht="66" customHeight="1">
      <c r="A3" s="112"/>
      <c r="B3" s="114" t="s">
        <v>1</v>
      </c>
      <c r="C3" s="116" t="s">
        <v>147</v>
      </c>
      <c r="D3" s="100" t="s">
        <v>148</v>
      </c>
      <c r="E3" s="100" t="s">
        <v>150</v>
      </c>
      <c r="F3" s="102" t="s">
        <v>151</v>
      </c>
      <c r="G3" s="104" t="s">
        <v>2</v>
      </c>
      <c r="H3" s="105"/>
    </row>
    <row r="4" spans="1:8" ht="35.25" customHeight="1">
      <c r="A4" s="113"/>
      <c r="B4" s="115"/>
      <c r="C4" s="117"/>
      <c r="D4" s="101"/>
      <c r="E4" s="101"/>
      <c r="F4" s="103"/>
      <c r="G4" s="33" t="s">
        <v>3</v>
      </c>
      <c r="H4" s="11" t="s">
        <v>0</v>
      </c>
    </row>
    <row r="5" spans="1:8" s="10" customFormat="1" ht="33.75" customHeight="1">
      <c r="A5" s="74" t="s">
        <v>52</v>
      </c>
      <c r="B5" s="75" t="s">
        <v>17</v>
      </c>
      <c r="C5" s="56">
        <f>SUM(C6+C7+C8+C14+C20)</f>
        <v>112959.2</v>
      </c>
      <c r="D5" s="57">
        <f>SUM(D6+D7+D8+D14+D20)</f>
        <v>112959.2</v>
      </c>
      <c r="E5" s="57">
        <f>SUM(E6+E7+E8+E14+E20)</f>
        <v>44632.7</v>
      </c>
      <c r="F5" s="57">
        <f>SUM(F6+F7+F8+F14+F20)</f>
        <v>40883.63</v>
      </c>
      <c r="G5" s="66">
        <f aca="true" t="shared" si="0" ref="G5:G60">SUM(F5-E5)</f>
        <v>-3749.0699999999997</v>
      </c>
      <c r="H5" s="15">
        <f aca="true" t="shared" si="1" ref="H5:H60">IF(E5=0,0,F5/E5%)</f>
        <v>91.60017207114963</v>
      </c>
    </row>
    <row r="6" spans="1:8" ht="25.5" customHeight="1">
      <c r="A6" s="76" t="s">
        <v>53</v>
      </c>
      <c r="B6" s="77" t="s">
        <v>44</v>
      </c>
      <c r="C6" s="58">
        <v>63200</v>
      </c>
      <c r="D6" s="58">
        <v>63200</v>
      </c>
      <c r="E6" s="59">
        <v>23890</v>
      </c>
      <c r="F6" s="59">
        <v>23445.15</v>
      </c>
      <c r="G6" s="68">
        <f t="shared" si="0"/>
        <v>-444.84999999999854</v>
      </c>
      <c r="H6" s="12">
        <f t="shared" si="1"/>
        <v>98.13792381749687</v>
      </c>
    </row>
    <row r="7" spans="1:8" ht="40.5" customHeight="1">
      <c r="A7" s="76" t="s">
        <v>54</v>
      </c>
      <c r="B7" s="77" t="s">
        <v>55</v>
      </c>
      <c r="C7" s="58">
        <v>121.1</v>
      </c>
      <c r="D7" s="58">
        <v>121.1</v>
      </c>
      <c r="E7" s="59">
        <v>65.5</v>
      </c>
      <c r="F7" s="59">
        <v>52.637</v>
      </c>
      <c r="G7" s="68">
        <f t="shared" si="0"/>
        <v>-12.863</v>
      </c>
      <c r="H7" s="12">
        <f t="shared" si="1"/>
        <v>80.3618320610687</v>
      </c>
    </row>
    <row r="8" spans="1:8" ht="24.75" customHeight="1">
      <c r="A8" s="76" t="s">
        <v>56</v>
      </c>
      <c r="B8" s="77" t="s">
        <v>57</v>
      </c>
      <c r="C8" s="58">
        <f>SUM(C9:C10)</f>
        <v>209.3</v>
      </c>
      <c r="D8" s="58">
        <f>SUM(D9:D10)</f>
        <v>209.3</v>
      </c>
      <c r="E8" s="58">
        <f>SUM(E9:E10)</f>
        <v>87.7</v>
      </c>
      <c r="F8" s="58">
        <f>SUM(F9:F10)</f>
        <v>504.586</v>
      </c>
      <c r="G8" s="68">
        <f t="shared" si="0"/>
        <v>416.886</v>
      </c>
      <c r="H8" s="12">
        <f t="shared" si="1"/>
        <v>575.3546180159635</v>
      </c>
    </row>
    <row r="9" spans="1:8" ht="59.25" customHeight="1">
      <c r="A9" s="2">
        <v>13010200</v>
      </c>
      <c r="B9" s="14" t="s">
        <v>132</v>
      </c>
      <c r="C9" s="58"/>
      <c r="D9" s="58"/>
      <c r="E9" s="59"/>
      <c r="F9" s="59">
        <v>227.261</v>
      </c>
      <c r="G9" s="68">
        <f t="shared" si="0"/>
        <v>227.261</v>
      </c>
      <c r="H9" s="12">
        <f t="shared" si="1"/>
        <v>0</v>
      </c>
    </row>
    <row r="10" spans="1:8" ht="24.75" customHeight="1">
      <c r="A10" s="76" t="s">
        <v>58</v>
      </c>
      <c r="B10" s="77" t="s">
        <v>41</v>
      </c>
      <c r="C10" s="58">
        <f>SUM(C11:C13)</f>
        <v>209.3</v>
      </c>
      <c r="D10" s="59">
        <f>SUM(D11:D13)</f>
        <v>209.3</v>
      </c>
      <c r="E10" s="59">
        <f>SUM(E11:E13)</f>
        <v>87.7</v>
      </c>
      <c r="F10" s="59">
        <f>SUM(F11:F13)</f>
        <v>277.32500000000005</v>
      </c>
      <c r="G10" s="68">
        <f t="shared" si="0"/>
        <v>189.62500000000006</v>
      </c>
      <c r="H10" s="12">
        <f t="shared" si="1"/>
        <v>316.22006841505134</v>
      </c>
    </row>
    <row r="11" spans="1:8" ht="41.25" customHeight="1">
      <c r="A11" s="76" t="s">
        <v>59</v>
      </c>
      <c r="B11" s="77" t="s">
        <v>60</v>
      </c>
      <c r="C11" s="59">
        <v>2.5</v>
      </c>
      <c r="D11" s="59">
        <v>2.5</v>
      </c>
      <c r="E11" s="59">
        <v>1.2</v>
      </c>
      <c r="F11" s="59">
        <v>0.23</v>
      </c>
      <c r="G11" s="68">
        <f t="shared" si="0"/>
        <v>-0.97</v>
      </c>
      <c r="H11" s="12">
        <f t="shared" si="1"/>
        <v>19.166666666666668</v>
      </c>
    </row>
    <row r="12" spans="1:8" ht="27" customHeight="1">
      <c r="A12" s="76" t="s">
        <v>61</v>
      </c>
      <c r="B12" s="77" t="s">
        <v>25</v>
      </c>
      <c r="C12" s="58">
        <v>200</v>
      </c>
      <c r="D12" s="58">
        <v>200</v>
      </c>
      <c r="E12" s="59">
        <v>83.5</v>
      </c>
      <c r="F12" s="59">
        <v>274.17</v>
      </c>
      <c r="G12" s="68">
        <f t="shared" si="0"/>
        <v>190.67000000000002</v>
      </c>
      <c r="H12" s="12">
        <f t="shared" si="1"/>
        <v>328.3473053892216</v>
      </c>
    </row>
    <row r="13" spans="1:8" ht="39.75" customHeight="1">
      <c r="A13" s="76" t="s">
        <v>62</v>
      </c>
      <c r="B13" s="77" t="s">
        <v>26</v>
      </c>
      <c r="C13" s="58">
        <v>6.8</v>
      </c>
      <c r="D13" s="58">
        <v>6.8</v>
      </c>
      <c r="E13" s="59">
        <v>3</v>
      </c>
      <c r="F13" s="59">
        <v>2.925</v>
      </c>
      <c r="G13" s="68">
        <f t="shared" si="0"/>
        <v>-0.07500000000000018</v>
      </c>
      <c r="H13" s="12">
        <f t="shared" si="1"/>
        <v>97.5</v>
      </c>
    </row>
    <row r="14" spans="1:8" ht="25.5" customHeight="1">
      <c r="A14" s="76" t="s">
        <v>63</v>
      </c>
      <c r="B14" s="77" t="s">
        <v>22</v>
      </c>
      <c r="C14" s="58">
        <f>SUM(C15:C17)</f>
        <v>8530</v>
      </c>
      <c r="D14" s="59">
        <f>SUM(D15:D17)</f>
        <v>8530</v>
      </c>
      <c r="E14" s="59">
        <f>SUM(E15:E17)</f>
        <v>3398.5</v>
      </c>
      <c r="F14" s="59">
        <f>SUM(F15:F17)</f>
        <v>1600.225</v>
      </c>
      <c r="G14" s="68">
        <f t="shared" si="0"/>
        <v>-1798.275</v>
      </c>
      <c r="H14" s="12">
        <f t="shared" si="1"/>
        <v>47.086214506399884</v>
      </c>
    </row>
    <row r="15" spans="1:12" ht="36" customHeight="1">
      <c r="A15" s="2">
        <v>14021900</v>
      </c>
      <c r="B15" s="16" t="s">
        <v>64</v>
      </c>
      <c r="C15" s="58">
        <v>1100</v>
      </c>
      <c r="D15" s="58">
        <v>1100</v>
      </c>
      <c r="E15" s="59">
        <v>458.5</v>
      </c>
      <c r="F15" s="59">
        <v>142.569</v>
      </c>
      <c r="G15" s="68">
        <f t="shared" si="0"/>
        <v>-315.93100000000004</v>
      </c>
      <c r="H15" s="12">
        <f t="shared" si="1"/>
        <v>31.094656488549617</v>
      </c>
      <c r="I15" s="38"/>
      <c r="J15" s="38"/>
      <c r="K15" s="38">
        <f>SUM(J15-I15)</f>
        <v>0</v>
      </c>
      <c r="L15" s="6" t="e">
        <f>J15/I15%</f>
        <v>#DIV/0!</v>
      </c>
    </row>
    <row r="16" spans="1:8" ht="40.5" customHeight="1">
      <c r="A16" s="2">
        <v>14031900</v>
      </c>
      <c r="B16" s="16" t="s">
        <v>65</v>
      </c>
      <c r="C16" s="118">
        <v>3600</v>
      </c>
      <c r="D16" s="118">
        <v>3600</v>
      </c>
      <c r="E16" s="85">
        <v>1500</v>
      </c>
      <c r="F16" s="85">
        <v>481.702</v>
      </c>
      <c r="G16" s="69">
        <f t="shared" si="0"/>
        <v>-1018.298</v>
      </c>
      <c r="H16" s="12">
        <f t="shared" si="1"/>
        <v>32.11346666666667</v>
      </c>
    </row>
    <row r="17" spans="1:8" ht="39.75" customHeight="1">
      <c r="A17" s="98" t="s">
        <v>66</v>
      </c>
      <c r="B17" s="99" t="s">
        <v>67</v>
      </c>
      <c r="C17" s="118">
        <f>SUM(C18:C19)</f>
        <v>3830</v>
      </c>
      <c r="D17" s="118">
        <f>SUM(D18:D19)</f>
        <v>3830</v>
      </c>
      <c r="E17" s="118">
        <f>SUM(E18:E19)</f>
        <v>1440</v>
      </c>
      <c r="F17" s="118">
        <f>SUM(F18:F19)</f>
        <v>975.954</v>
      </c>
      <c r="G17" s="69">
        <f t="shared" si="0"/>
        <v>-464.04600000000005</v>
      </c>
      <c r="H17" s="12">
        <f t="shared" si="1"/>
        <v>67.77458333333333</v>
      </c>
    </row>
    <row r="18" spans="1:8" ht="39.75" customHeight="1">
      <c r="A18" s="98" t="s">
        <v>66</v>
      </c>
      <c r="B18" s="99" t="s">
        <v>67</v>
      </c>
      <c r="C18" s="118">
        <v>3830</v>
      </c>
      <c r="D18" s="118">
        <v>3830</v>
      </c>
      <c r="E18" s="85">
        <v>1440</v>
      </c>
      <c r="F18" s="85"/>
      <c r="G18" s="69">
        <f t="shared" si="0"/>
        <v>-1440</v>
      </c>
      <c r="H18" s="12">
        <f t="shared" si="1"/>
        <v>0</v>
      </c>
    </row>
    <row r="19" spans="1:8" ht="60.75" customHeight="1">
      <c r="A19" s="98" t="s">
        <v>152</v>
      </c>
      <c r="B19" s="99" t="s">
        <v>153</v>
      </c>
      <c r="C19" s="118"/>
      <c r="D19" s="118"/>
      <c r="E19" s="85"/>
      <c r="F19" s="85">
        <v>975.954</v>
      </c>
      <c r="G19" s="69">
        <f t="shared" si="0"/>
        <v>975.954</v>
      </c>
      <c r="H19" s="12">
        <f t="shared" si="1"/>
        <v>0</v>
      </c>
    </row>
    <row r="20" spans="1:8" ht="42" customHeight="1">
      <c r="A20" s="76" t="s">
        <v>68</v>
      </c>
      <c r="B20" s="77" t="s">
        <v>42</v>
      </c>
      <c r="C20" s="58">
        <f>SUM(C21+C32+C33)</f>
        <v>40898.8</v>
      </c>
      <c r="D20" s="59">
        <f>SUM(D21+D32+D33)</f>
        <v>40898.8</v>
      </c>
      <c r="E20" s="59">
        <f>SUM(E21+E32+E33)</f>
        <v>17191</v>
      </c>
      <c r="F20" s="59">
        <f>SUM(F21+F32+F33)</f>
        <v>15281.032</v>
      </c>
      <c r="G20" s="68">
        <f t="shared" si="0"/>
        <v>-1909.9680000000008</v>
      </c>
      <c r="H20" s="12">
        <f t="shared" si="1"/>
        <v>88.88972136583095</v>
      </c>
    </row>
    <row r="21" spans="1:8" ht="19.5" customHeight="1">
      <c r="A21" s="76" t="s">
        <v>69</v>
      </c>
      <c r="B21" s="77" t="s">
        <v>7</v>
      </c>
      <c r="C21" s="58">
        <f>SUM(C22+C27)</f>
        <v>21276.1</v>
      </c>
      <c r="D21" s="58">
        <f>SUM(D22+D27)</f>
        <v>21276.1</v>
      </c>
      <c r="E21" s="58">
        <f>SUM(E22+E27)</f>
        <v>8473</v>
      </c>
      <c r="F21" s="58">
        <f>SUM(F22+F27)</f>
        <v>6551.807000000001</v>
      </c>
      <c r="G21" s="68">
        <f t="shared" si="0"/>
        <v>-1921.1929999999993</v>
      </c>
      <c r="H21" s="12">
        <f t="shared" si="1"/>
        <v>77.3257051811637</v>
      </c>
    </row>
    <row r="22" spans="1:8" ht="44.25" customHeight="1">
      <c r="A22" s="3" t="s">
        <v>31</v>
      </c>
      <c r="B22" s="7" t="s">
        <v>43</v>
      </c>
      <c r="C22" s="58">
        <f>SUM(C23:C26)</f>
        <v>4176.1</v>
      </c>
      <c r="D22" s="59">
        <f>SUM(D23:D26)</f>
        <v>4176.1</v>
      </c>
      <c r="E22" s="59">
        <f>SUM(E23:E26)</f>
        <v>1880.5</v>
      </c>
      <c r="F22" s="59">
        <f>SUM(F23:F26)</f>
        <v>1783.965</v>
      </c>
      <c r="G22" s="68">
        <f t="shared" si="0"/>
        <v>-96.53500000000008</v>
      </c>
      <c r="H22" s="12">
        <f t="shared" si="1"/>
        <v>94.86652486040946</v>
      </c>
    </row>
    <row r="23" spans="1:8" ht="42.75" customHeight="1">
      <c r="A23" s="76" t="s">
        <v>70</v>
      </c>
      <c r="B23" s="77" t="s">
        <v>10</v>
      </c>
      <c r="C23" s="58">
        <v>16.1</v>
      </c>
      <c r="D23" s="58">
        <v>16.1</v>
      </c>
      <c r="E23" s="59">
        <v>7.9</v>
      </c>
      <c r="F23" s="59">
        <v>4.149</v>
      </c>
      <c r="G23" s="68">
        <f t="shared" si="0"/>
        <v>-3.7510000000000003</v>
      </c>
      <c r="H23" s="12">
        <f t="shared" si="1"/>
        <v>52.51898734177215</v>
      </c>
    </row>
    <row r="24" spans="1:8" ht="42" customHeight="1">
      <c r="A24" s="76" t="s">
        <v>71</v>
      </c>
      <c r="B24" s="77" t="s">
        <v>11</v>
      </c>
      <c r="C24" s="58">
        <v>100</v>
      </c>
      <c r="D24" s="58">
        <v>100</v>
      </c>
      <c r="E24" s="59">
        <v>3</v>
      </c>
      <c r="F24" s="59">
        <v>4.888</v>
      </c>
      <c r="G24" s="68">
        <f t="shared" si="0"/>
        <v>1.888</v>
      </c>
      <c r="H24" s="12">
        <f t="shared" si="1"/>
        <v>162.93333333333334</v>
      </c>
    </row>
    <row r="25" spans="1:8" ht="40.5" customHeight="1">
      <c r="A25" s="76" t="s">
        <v>72</v>
      </c>
      <c r="B25" s="77" t="s">
        <v>20</v>
      </c>
      <c r="C25" s="58">
        <v>260</v>
      </c>
      <c r="D25" s="58">
        <v>260</v>
      </c>
      <c r="E25" s="59">
        <v>3</v>
      </c>
      <c r="F25" s="59">
        <v>51.174</v>
      </c>
      <c r="G25" s="68">
        <f t="shared" si="0"/>
        <v>48.174</v>
      </c>
      <c r="H25" s="12">
        <f t="shared" si="1"/>
        <v>1705.8</v>
      </c>
    </row>
    <row r="26" spans="1:8" ht="40.5" customHeight="1">
      <c r="A26" s="76" t="s">
        <v>73</v>
      </c>
      <c r="B26" s="77" t="s">
        <v>74</v>
      </c>
      <c r="C26" s="58">
        <v>3800</v>
      </c>
      <c r="D26" s="58">
        <v>3800</v>
      </c>
      <c r="E26" s="59">
        <v>1866.6</v>
      </c>
      <c r="F26" s="59">
        <v>1723.754</v>
      </c>
      <c r="G26" s="68">
        <f t="shared" si="0"/>
        <v>-142.846</v>
      </c>
      <c r="H26" s="12">
        <f t="shared" si="1"/>
        <v>92.34726240222865</v>
      </c>
    </row>
    <row r="27" spans="1:8" ht="36" customHeight="1">
      <c r="A27" s="3" t="s">
        <v>32</v>
      </c>
      <c r="B27" s="7" t="s">
        <v>6</v>
      </c>
      <c r="C27" s="58">
        <f>SUM(C28:C31)</f>
        <v>17100</v>
      </c>
      <c r="D27" s="59">
        <f>SUM(D28:D31)</f>
        <v>17100</v>
      </c>
      <c r="E27" s="59">
        <f>SUM(E28:E31)</f>
        <v>6592.5</v>
      </c>
      <c r="F27" s="59">
        <f>SUM(F28:F31)</f>
        <v>4767.842000000001</v>
      </c>
      <c r="G27" s="68">
        <f t="shared" si="0"/>
        <v>-1824.6579999999994</v>
      </c>
      <c r="H27" s="12">
        <f t="shared" si="1"/>
        <v>72.32221463784605</v>
      </c>
    </row>
    <row r="28" spans="1:8" ht="19.5" customHeight="1">
      <c r="A28" s="76" t="s">
        <v>75</v>
      </c>
      <c r="B28" s="77" t="s">
        <v>76</v>
      </c>
      <c r="C28" s="58">
        <v>12770</v>
      </c>
      <c r="D28" s="58">
        <v>12770</v>
      </c>
      <c r="E28" s="59">
        <v>5321</v>
      </c>
      <c r="F28" s="59">
        <v>3574.501</v>
      </c>
      <c r="G28" s="68">
        <f t="shared" si="0"/>
        <v>-1746.4989999999998</v>
      </c>
      <c r="H28" s="12">
        <f t="shared" si="1"/>
        <v>67.17724112009022</v>
      </c>
    </row>
    <row r="29" spans="1:11" ht="19.5" customHeight="1">
      <c r="A29" s="76" t="s">
        <v>77</v>
      </c>
      <c r="B29" s="77" t="s">
        <v>78</v>
      </c>
      <c r="C29" s="58">
        <v>2800</v>
      </c>
      <c r="D29" s="58">
        <v>2800</v>
      </c>
      <c r="E29" s="59">
        <v>1166.5</v>
      </c>
      <c r="F29" s="59">
        <v>971.648</v>
      </c>
      <c r="G29" s="68">
        <f t="shared" si="0"/>
        <v>-194.85199999999998</v>
      </c>
      <c r="H29" s="12">
        <f t="shared" si="1"/>
        <v>83.29601371624518</v>
      </c>
      <c r="K29" s="5"/>
    </row>
    <row r="30" spans="1:8" ht="19.5" customHeight="1">
      <c r="A30" s="76" t="s">
        <v>79</v>
      </c>
      <c r="B30" s="77" t="s">
        <v>80</v>
      </c>
      <c r="C30" s="58">
        <v>930</v>
      </c>
      <c r="D30" s="58">
        <v>930</v>
      </c>
      <c r="E30" s="59">
        <v>55</v>
      </c>
      <c r="F30" s="59">
        <v>162.018</v>
      </c>
      <c r="G30" s="68">
        <f t="shared" si="0"/>
        <v>107.018</v>
      </c>
      <c r="H30" s="12">
        <f t="shared" si="1"/>
        <v>294.5781818181818</v>
      </c>
    </row>
    <row r="31" spans="1:8" ht="19.5" customHeight="1">
      <c r="A31" s="76" t="s">
        <v>81</v>
      </c>
      <c r="B31" s="77" t="s">
        <v>82</v>
      </c>
      <c r="C31" s="58">
        <v>600</v>
      </c>
      <c r="D31" s="58">
        <v>600</v>
      </c>
      <c r="E31" s="59">
        <v>50</v>
      </c>
      <c r="F31" s="59">
        <v>59.675</v>
      </c>
      <c r="G31" s="68">
        <f t="shared" si="0"/>
        <v>9.674999999999997</v>
      </c>
      <c r="H31" s="12">
        <f t="shared" si="1"/>
        <v>119.35</v>
      </c>
    </row>
    <row r="32" spans="1:8" ht="19.5" customHeight="1">
      <c r="A32" s="76" t="s">
        <v>83</v>
      </c>
      <c r="B32" s="77" t="s">
        <v>84</v>
      </c>
      <c r="C32" s="58">
        <v>6.2</v>
      </c>
      <c r="D32" s="58">
        <v>6.2</v>
      </c>
      <c r="E32" s="59">
        <v>3</v>
      </c>
      <c r="F32" s="59">
        <v>2.86</v>
      </c>
      <c r="G32" s="68">
        <f t="shared" si="0"/>
        <v>-0.14000000000000012</v>
      </c>
      <c r="H32" s="12">
        <f t="shared" si="1"/>
        <v>95.33333333333333</v>
      </c>
    </row>
    <row r="33" spans="1:8" ht="19.5" customHeight="1">
      <c r="A33" s="2">
        <v>18050000</v>
      </c>
      <c r="B33" s="7" t="s">
        <v>4</v>
      </c>
      <c r="C33" s="58">
        <f>SUM(C34:C36)</f>
        <v>19616.5</v>
      </c>
      <c r="D33" s="59">
        <f>SUM(D34:D36)</f>
        <v>19616.5</v>
      </c>
      <c r="E33" s="59">
        <f>SUM(E34:E36)</f>
        <v>8715</v>
      </c>
      <c r="F33" s="59">
        <f>SUM(F34:F36)</f>
        <v>8726.365</v>
      </c>
      <c r="G33" s="68">
        <f t="shared" si="0"/>
        <v>11.364999999999782</v>
      </c>
      <c r="H33" s="12">
        <f t="shared" si="1"/>
        <v>100.13040734366035</v>
      </c>
    </row>
    <row r="34" spans="1:8" ht="19.5" customHeight="1">
      <c r="A34" s="76" t="s">
        <v>85</v>
      </c>
      <c r="B34" s="77" t="s">
        <v>12</v>
      </c>
      <c r="C34" s="58">
        <v>1270</v>
      </c>
      <c r="D34" s="58">
        <v>1270</v>
      </c>
      <c r="E34" s="59">
        <v>520</v>
      </c>
      <c r="F34" s="78">
        <v>501.682</v>
      </c>
      <c r="G34" s="68">
        <f t="shared" si="0"/>
        <v>-18.317999999999984</v>
      </c>
      <c r="H34" s="12">
        <f t="shared" si="1"/>
        <v>96.47730769230769</v>
      </c>
    </row>
    <row r="35" spans="1:8" ht="19.5" customHeight="1">
      <c r="A35" s="76" t="s">
        <v>86</v>
      </c>
      <c r="B35" s="77" t="s">
        <v>13</v>
      </c>
      <c r="C35" s="58">
        <v>18000</v>
      </c>
      <c r="D35" s="58">
        <v>18000</v>
      </c>
      <c r="E35" s="59">
        <v>8100</v>
      </c>
      <c r="F35" s="78">
        <v>8115.373</v>
      </c>
      <c r="G35" s="68">
        <f t="shared" si="0"/>
        <v>15.372999999999593</v>
      </c>
      <c r="H35" s="12">
        <f t="shared" si="1"/>
        <v>100.18979012345679</v>
      </c>
    </row>
    <row r="36" spans="1:9" ht="58.5" customHeight="1">
      <c r="A36" s="76" t="s">
        <v>87</v>
      </c>
      <c r="B36" s="77" t="s">
        <v>88</v>
      </c>
      <c r="C36" s="58">
        <v>346.5</v>
      </c>
      <c r="D36" s="58">
        <v>346.5</v>
      </c>
      <c r="E36" s="59">
        <v>95</v>
      </c>
      <c r="F36" s="60">
        <v>109.31</v>
      </c>
      <c r="G36" s="68">
        <f t="shared" si="0"/>
        <v>14.310000000000002</v>
      </c>
      <c r="H36" s="12">
        <f t="shared" si="1"/>
        <v>115.06315789473685</v>
      </c>
      <c r="I36" s="22"/>
    </row>
    <row r="37" spans="1:8" s="10" customFormat="1" ht="25.5" customHeight="1">
      <c r="A37" s="24">
        <v>20000000</v>
      </c>
      <c r="B37" s="28" t="s">
        <v>18</v>
      </c>
      <c r="C37" s="56">
        <f>SUM(C38+C44+C50)</f>
        <v>1040.8</v>
      </c>
      <c r="D37" s="57">
        <f>SUM(D38+D44+D50)</f>
        <v>1040.8</v>
      </c>
      <c r="E37" s="57">
        <f>SUM(E38+E44+E50)</f>
        <v>395.09999999999997</v>
      </c>
      <c r="F37" s="57">
        <f>SUM(F38+F44+F50)</f>
        <v>252.88600000000002</v>
      </c>
      <c r="G37" s="66">
        <f t="shared" si="0"/>
        <v>-142.21399999999994</v>
      </c>
      <c r="H37" s="15">
        <f t="shared" si="1"/>
        <v>64.00556821057961</v>
      </c>
    </row>
    <row r="38" spans="1:8" ht="25.5" customHeight="1">
      <c r="A38" s="76" t="s">
        <v>91</v>
      </c>
      <c r="B38" s="77" t="s">
        <v>14</v>
      </c>
      <c r="C38" s="58">
        <f>SUM(C39:C42)</f>
        <v>51.9</v>
      </c>
      <c r="D38" s="59">
        <f>SUM(D39:D43)</f>
        <v>51.9</v>
      </c>
      <c r="E38" s="59">
        <f>SUM(E39:E43)</f>
        <v>28.8</v>
      </c>
      <c r="F38" s="59">
        <f>SUM(F39:F43)</f>
        <v>53.239999999999995</v>
      </c>
      <c r="G38" s="68">
        <f t="shared" si="0"/>
        <v>24.439999999999994</v>
      </c>
      <c r="H38" s="12">
        <f t="shared" si="1"/>
        <v>184.8611111111111</v>
      </c>
    </row>
    <row r="39" spans="1:8" ht="41.25" customHeight="1">
      <c r="A39" s="76" t="s">
        <v>89</v>
      </c>
      <c r="B39" s="77" t="s">
        <v>90</v>
      </c>
      <c r="C39" s="58">
        <v>46.4</v>
      </c>
      <c r="D39" s="58">
        <v>46.4</v>
      </c>
      <c r="E39" s="59">
        <v>25.8</v>
      </c>
      <c r="F39" s="59">
        <v>26.24</v>
      </c>
      <c r="G39" s="68">
        <f t="shared" si="0"/>
        <v>0.4399999999999977</v>
      </c>
      <c r="H39" s="12">
        <f t="shared" si="1"/>
        <v>101.70542635658914</v>
      </c>
    </row>
    <row r="40" spans="1:8" ht="24" customHeight="1" hidden="1">
      <c r="A40" s="76" t="s">
        <v>92</v>
      </c>
      <c r="B40" s="77" t="s">
        <v>21</v>
      </c>
      <c r="C40" s="58"/>
      <c r="D40" s="58"/>
      <c r="E40" s="59"/>
      <c r="F40" s="59"/>
      <c r="G40" s="68">
        <f t="shared" si="0"/>
        <v>0</v>
      </c>
      <c r="H40" s="12">
        <f t="shared" si="1"/>
        <v>0</v>
      </c>
    </row>
    <row r="41" spans="1:8" ht="24" customHeight="1" hidden="1">
      <c r="A41" s="2">
        <v>21080500</v>
      </c>
      <c r="B41" s="93" t="s">
        <v>141</v>
      </c>
      <c r="C41" s="58"/>
      <c r="D41" s="58"/>
      <c r="E41" s="59"/>
      <c r="F41" s="59"/>
      <c r="G41" s="68">
        <f t="shared" si="0"/>
        <v>0</v>
      </c>
      <c r="H41" s="12">
        <f t="shared" si="1"/>
        <v>0</v>
      </c>
    </row>
    <row r="42" spans="1:8" ht="24.75" customHeight="1">
      <c r="A42" s="76" t="s">
        <v>93</v>
      </c>
      <c r="B42" s="77" t="s">
        <v>94</v>
      </c>
      <c r="C42" s="58">
        <v>5.5</v>
      </c>
      <c r="D42" s="58">
        <v>5.5</v>
      </c>
      <c r="E42" s="59">
        <v>3</v>
      </c>
      <c r="F42" s="59"/>
      <c r="G42" s="68">
        <f t="shared" si="0"/>
        <v>-3</v>
      </c>
      <c r="H42" s="12">
        <f t="shared" si="1"/>
        <v>0</v>
      </c>
    </row>
    <row r="43" spans="1:8" ht="43.5" customHeight="1">
      <c r="A43" s="76">
        <v>21081500</v>
      </c>
      <c r="B43" s="77" t="s">
        <v>137</v>
      </c>
      <c r="C43" s="58"/>
      <c r="D43" s="58"/>
      <c r="E43" s="59"/>
      <c r="F43" s="59">
        <v>27</v>
      </c>
      <c r="G43" s="68">
        <f t="shared" si="0"/>
        <v>27</v>
      </c>
      <c r="H43" s="12">
        <f t="shared" si="1"/>
        <v>0</v>
      </c>
    </row>
    <row r="44" spans="1:8" ht="37.5" customHeight="1">
      <c r="A44" s="76" t="s">
        <v>95</v>
      </c>
      <c r="B44" s="77" t="s">
        <v>15</v>
      </c>
      <c r="C44" s="58">
        <f>SUM(C45:C49)</f>
        <v>890.4</v>
      </c>
      <c r="D44" s="59">
        <f>SUM(D45:D49)</f>
        <v>890.4</v>
      </c>
      <c r="E44" s="59">
        <f>SUM(E45:E49)</f>
        <v>328.09999999999997</v>
      </c>
      <c r="F44" s="59">
        <f>SUM(F45:F49)</f>
        <v>167.954</v>
      </c>
      <c r="G44" s="68">
        <f t="shared" si="0"/>
        <v>-160.14599999999996</v>
      </c>
      <c r="H44" s="12">
        <f t="shared" si="1"/>
        <v>51.189881133800675</v>
      </c>
    </row>
    <row r="45" spans="1:8" ht="39" customHeight="1">
      <c r="A45" s="76" t="s">
        <v>96</v>
      </c>
      <c r="B45" s="77" t="s">
        <v>45</v>
      </c>
      <c r="C45" s="58">
        <v>19</v>
      </c>
      <c r="D45" s="58">
        <v>19</v>
      </c>
      <c r="E45" s="59">
        <v>7.8</v>
      </c>
      <c r="F45" s="59">
        <v>4.95</v>
      </c>
      <c r="G45" s="68">
        <f t="shared" si="0"/>
        <v>-2.8499999999999996</v>
      </c>
      <c r="H45" s="12">
        <f t="shared" si="1"/>
        <v>63.46153846153847</v>
      </c>
    </row>
    <row r="46" spans="1:8" ht="24.75" customHeight="1">
      <c r="A46" s="76" t="s">
        <v>97</v>
      </c>
      <c r="B46" s="77" t="s">
        <v>8</v>
      </c>
      <c r="C46" s="58">
        <v>430</v>
      </c>
      <c r="D46" s="58">
        <v>430</v>
      </c>
      <c r="E46" s="59">
        <v>150</v>
      </c>
      <c r="F46" s="59">
        <v>105.069</v>
      </c>
      <c r="G46" s="68">
        <f t="shared" si="0"/>
        <v>-44.931</v>
      </c>
      <c r="H46" s="12">
        <f t="shared" si="1"/>
        <v>70.046</v>
      </c>
    </row>
    <row r="47" spans="1:8" ht="38.25" customHeight="1">
      <c r="A47" s="76" t="s">
        <v>98</v>
      </c>
      <c r="B47" s="77" t="s">
        <v>19</v>
      </c>
      <c r="C47" s="58">
        <v>138.1</v>
      </c>
      <c r="D47" s="58">
        <v>138.1</v>
      </c>
      <c r="E47" s="59">
        <v>54.1</v>
      </c>
      <c r="F47" s="59">
        <v>27.47</v>
      </c>
      <c r="G47" s="68">
        <f t="shared" si="0"/>
        <v>-26.630000000000003</v>
      </c>
      <c r="H47" s="12">
        <f t="shared" si="1"/>
        <v>50.77634011090572</v>
      </c>
    </row>
    <row r="48" spans="1:8" ht="39.75" customHeight="1">
      <c r="A48" s="76" t="s">
        <v>99</v>
      </c>
      <c r="B48" s="77" t="s">
        <v>46</v>
      </c>
      <c r="C48" s="58">
        <v>250</v>
      </c>
      <c r="D48" s="58">
        <v>250</v>
      </c>
      <c r="E48" s="59">
        <v>96</v>
      </c>
      <c r="F48" s="59">
        <v>23.329</v>
      </c>
      <c r="G48" s="68">
        <f t="shared" si="0"/>
        <v>-72.67099999999999</v>
      </c>
      <c r="H48" s="12">
        <f t="shared" si="1"/>
        <v>24.30104166666667</v>
      </c>
    </row>
    <row r="49" spans="1:8" ht="26.25" customHeight="1">
      <c r="A49" s="76" t="s">
        <v>100</v>
      </c>
      <c r="B49" s="77" t="s">
        <v>101</v>
      </c>
      <c r="C49" s="58">
        <v>53.3</v>
      </c>
      <c r="D49" s="59">
        <v>53.3</v>
      </c>
      <c r="E49" s="59">
        <v>20.2</v>
      </c>
      <c r="F49" s="59">
        <v>7.136</v>
      </c>
      <c r="G49" s="68">
        <f t="shared" si="0"/>
        <v>-13.064</v>
      </c>
      <c r="H49" s="12">
        <f t="shared" si="1"/>
        <v>35.32673267326733</v>
      </c>
    </row>
    <row r="50" spans="1:8" ht="27" customHeight="1">
      <c r="A50" s="76" t="s">
        <v>102</v>
      </c>
      <c r="B50" s="77" t="s">
        <v>16</v>
      </c>
      <c r="C50" s="58">
        <f>SUM(C51:C52)</f>
        <v>98.5</v>
      </c>
      <c r="D50" s="59">
        <f>SUM(D51:D52)</f>
        <v>98.5</v>
      </c>
      <c r="E50" s="59">
        <f>SUM(E51:E52)</f>
        <v>38.2</v>
      </c>
      <c r="F50" s="59">
        <f>SUM(F51:F52)</f>
        <v>31.692</v>
      </c>
      <c r="G50" s="68">
        <f t="shared" si="0"/>
        <v>-6.508000000000003</v>
      </c>
      <c r="H50" s="12">
        <f t="shared" si="1"/>
        <v>82.96335078534031</v>
      </c>
    </row>
    <row r="51" spans="1:8" ht="24" customHeight="1">
      <c r="A51" s="76" t="s">
        <v>103</v>
      </c>
      <c r="B51" s="77" t="s">
        <v>104</v>
      </c>
      <c r="C51" s="58">
        <v>48.5</v>
      </c>
      <c r="D51" s="58">
        <v>48.5</v>
      </c>
      <c r="E51" s="59">
        <v>17.5</v>
      </c>
      <c r="F51" s="59">
        <v>25.816</v>
      </c>
      <c r="G51" s="68">
        <f t="shared" si="0"/>
        <v>8.315999999999999</v>
      </c>
      <c r="H51" s="12">
        <f t="shared" si="1"/>
        <v>147.52</v>
      </c>
    </row>
    <row r="52" spans="1:8" ht="139.5" customHeight="1">
      <c r="A52" s="76" t="s">
        <v>105</v>
      </c>
      <c r="B52" s="77" t="s">
        <v>47</v>
      </c>
      <c r="C52" s="58">
        <v>50</v>
      </c>
      <c r="D52" s="58">
        <v>50</v>
      </c>
      <c r="E52" s="59">
        <v>20.7</v>
      </c>
      <c r="F52" s="59">
        <v>5.876</v>
      </c>
      <c r="G52" s="68">
        <f t="shared" si="0"/>
        <v>-14.823999999999998</v>
      </c>
      <c r="H52" s="12">
        <f t="shared" si="1"/>
        <v>28.386473429951693</v>
      </c>
    </row>
    <row r="53" spans="1:8" s="10" customFormat="1" ht="28.5" customHeight="1">
      <c r="A53" s="110" t="s">
        <v>106</v>
      </c>
      <c r="B53" s="111"/>
      <c r="C53" s="57">
        <f>SUM(C5+C37)</f>
        <v>114000</v>
      </c>
      <c r="D53" s="57">
        <f>SUM(D5+D37)</f>
        <v>114000</v>
      </c>
      <c r="E53" s="57">
        <f>SUM(E5+E37)</f>
        <v>45027.799999999996</v>
      </c>
      <c r="F53" s="57">
        <f>SUM(F5+F37)</f>
        <v>41136.515999999996</v>
      </c>
      <c r="G53" s="66">
        <f t="shared" si="0"/>
        <v>-3891.2839999999997</v>
      </c>
      <c r="H53" s="15">
        <f t="shared" si="1"/>
        <v>91.35804103242886</v>
      </c>
    </row>
    <row r="54" spans="1:8" s="10" customFormat="1" ht="28.5" customHeight="1">
      <c r="A54" s="50" t="s">
        <v>107</v>
      </c>
      <c r="B54" s="51" t="s">
        <v>29</v>
      </c>
      <c r="C54" s="61">
        <f>SUM(C63+C57+C55+C60)</f>
        <v>86998.59</v>
      </c>
      <c r="D54" s="61">
        <f>SUM(D63+D57+D55+D60)</f>
        <v>89411.19</v>
      </c>
      <c r="E54" s="61">
        <f>SUM(E63+E57+E55+E60)</f>
        <v>37870.332</v>
      </c>
      <c r="F54" s="61">
        <f>SUM(F63+F57+F55+F60)</f>
        <v>37853.7</v>
      </c>
      <c r="G54" s="67">
        <f t="shared" si="0"/>
        <v>-16.632000000005064</v>
      </c>
      <c r="H54" s="15">
        <f t="shared" si="1"/>
        <v>99.95608171589305</v>
      </c>
    </row>
    <row r="55" spans="1:8" s="10" customFormat="1" ht="25.5" customHeight="1">
      <c r="A55" s="50" t="s">
        <v>108</v>
      </c>
      <c r="B55" s="51" t="s">
        <v>30</v>
      </c>
      <c r="C55" s="62">
        <f>SUM(C56:C56)</f>
        <v>25574</v>
      </c>
      <c r="D55" s="61">
        <f>SUM(D56:D56)</f>
        <v>25574</v>
      </c>
      <c r="E55" s="61">
        <f>SUM(E56:E56)</f>
        <v>10656</v>
      </c>
      <c r="F55" s="61">
        <f>SUM(F56:F56)</f>
        <v>10656</v>
      </c>
      <c r="G55" s="67">
        <f t="shared" si="0"/>
        <v>0</v>
      </c>
      <c r="H55" s="15">
        <f t="shared" si="1"/>
        <v>100</v>
      </c>
    </row>
    <row r="56" spans="1:8" ht="25.5" customHeight="1">
      <c r="A56" s="52" t="s">
        <v>109</v>
      </c>
      <c r="B56" s="53" t="s">
        <v>110</v>
      </c>
      <c r="C56" s="63">
        <v>25574</v>
      </c>
      <c r="D56" s="63">
        <v>25574</v>
      </c>
      <c r="E56" s="63">
        <v>10656</v>
      </c>
      <c r="F56" s="63">
        <v>10656</v>
      </c>
      <c r="G56" s="69">
        <f t="shared" si="0"/>
        <v>0</v>
      </c>
      <c r="H56" s="12">
        <f t="shared" si="1"/>
        <v>100</v>
      </c>
    </row>
    <row r="57" spans="1:8" s="10" customFormat="1" ht="28.5" customHeight="1">
      <c r="A57" s="50" t="s">
        <v>111</v>
      </c>
      <c r="B57" s="51" t="s">
        <v>112</v>
      </c>
      <c r="C57" s="62">
        <f>SUM(C58:C59)</f>
        <v>59904.5</v>
      </c>
      <c r="D57" s="62">
        <f>SUM(D58:D59)</f>
        <v>59904.5</v>
      </c>
      <c r="E57" s="62">
        <f>SUM(E58:E59)</f>
        <v>24261.1</v>
      </c>
      <c r="F57" s="62">
        <f>SUM(F58:F59)</f>
        <v>24261.1</v>
      </c>
      <c r="G57" s="67">
        <f t="shared" si="0"/>
        <v>0</v>
      </c>
      <c r="H57" s="15">
        <f t="shared" si="1"/>
        <v>100</v>
      </c>
    </row>
    <row r="58" spans="1:8" ht="29.25" customHeight="1">
      <c r="A58" s="52" t="s">
        <v>113</v>
      </c>
      <c r="B58" s="53" t="s">
        <v>9</v>
      </c>
      <c r="C58" s="60">
        <v>59904.5</v>
      </c>
      <c r="D58" s="60">
        <v>59904.5</v>
      </c>
      <c r="E58" s="60">
        <v>24261.1</v>
      </c>
      <c r="F58" s="60">
        <v>24261.1</v>
      </c>
      <c r="G58" s="69">
        <f t="shared" si="0"/>
        <v>0</v>
      </c>
      <c r="H58" s="12">
        <f t="shared" si="1"/>
        <v>100</v>
      </c>
    </row>
    <row r="59" spans="1:8" ht="41.25" customHeight="1" hidden="1">
      <c r="A59" s="80" t="s">
        <v>135</v>
      </c>
      <c r="B59" s="81" t="s">
        <v>136</v>
      </c>
      <c r="C59" s="60"/>
      <c r="D59" s="60"/>
      <c r="E59" s="60"/>
      <c r="F59" s="60"/>
      <c r="G59" s="69">
        <f t="shared" si="0"/>
        <v>0</v>
      </c>
      <c r="H59" s="12">
        <f t="shared" si="1"/>
        <v>0</v>
      </c>
    </row>
    <row r="60" spans="1:8" s="44" customFormat="1" ht="27.75" customHeight="1">
      <c r="A60" s="83">
        <v>41040000</v>
      </c>
      <c r="B60" s="4" t="s">
        <v>36</v>
      </c>
      <c r="C60" s="61">
        <f>SUM(C61:C62)</f>
        <v>1257</v>
      </c>
      <c r="D60" s="61">
        <f>SUM(D61:D62)</f>
        <v>3669.6</v>
      </c>
      <c r="E60" s="61">
        <f>SUM(E61:E62)</f>
        <v>2936.6</v>
      </c>
      <c r="F60" s="61">
        <f>SUM(F61:F62)</f>
        <v>2936.6</v>
      </c>
      <c r="G60" s="67">
        <f t="shared" si="0"/>
        <v>0</v>
      </c>
      <c r="H60" s="15">
        <f t="shared" si="1"/>
        <v>100</v>
      </c>
    </row>
    <row r="61" spans="1:8" s="44" customFormat="1" ht="65.25" customHeight="1">
      <c r="A61" s="84">
        <v>41040200</v>
      </c>
      <c r="B61" s="16" t="s">
        <v>35</v>
      </c>
      <c r="C61" s="79">
        <v>1257</v>
      </c>
      <c r="D61" s="79">
        <v>1257</v>
      </c>
      <c r="E61" s="79">
        <v>524</v>
      </c>
      <c r="F61" s="79">
        <v>524</v>
      </c>
      <c r="G61" s="69">
        <f aca="true" t="shared" si="2" ref="G61:G92">SUM(F61-E61)</f>
        <v>0</v>
      </c>
      <c r="H61" s="12">
        <f aca="true" t="shared" si="3" ref="H61:H92">IF(E61=0,0,F61/E61%)</f>
        <v>100</v>
      </c>
    </row>
    <row r="62" spans="1:8" s="44" customFormat="1" ht="96" customHeight="1">
      <c r="A62" s="84">
        <v>41040500</v>
      </c>
      <c r="B62" s="16" t="s">
        <v>144</v>
      </c>
      <c r="C62" s="79"/>
      <c r="D62" s="79">
        <v>2412.6</v>
      </c>
      <c r="E62" s="79">
        <v>2412.6</v>
      </c>
      <c r="F62" s="79">
        <v>2412.6</v>
      </c>
      <c r="G62" s="69">
        <f t="shared" si="2"/>
        <v>0</v>
      </c>
      <c r="H62" s="12">
        <f t="shared" si="3"/>
        <v>100</v>
      </c>
    </row>
    <row r="63" spans="1:8" s="10" customFormat="1" ht="29.25" customHeight="1">
      <c r="A63" s="50" t="s">
        <v>114</v>
      </c>
      <c r="B63" s="51" t="s">
        <v>28</v>
      </c>
      <c r="C63" s="64">
        <f>SUM(C64:C70)</f>
        <v>263.09</v>
      </c>
      <c r="D63" s="64">
        <f>SUM(D64:D70)</f>
        <v>263.09</v>
      </c>
      <c r="E63" s="64">
        <f>SUM(E64:E70)</f>
        <v>16.632</v>
      </c>
      <c r="F63" s="64">
        <f>SUM(F64:F70)</f>
        <v>0</v>
      </c>
      <c r="G63" s="66">
        <f t="shared" si="2"/>
        <v>-16.632</v>
      </c>
      <c r="H63" s="15">
        <f t="shared" si="3"/>
        <v>0</v>
      </c>
    </row>
    <row r="64" spans="1:8" s="10" customFormat="1" ht="117.75" customHeight="1" hidden="1">
      <c r="A64" s="98" t="s">
        <v>145</v>
      </c>
      <c r="B64" s="99" t="s">
        <v>146</v>
      </c>
      <c r="C64" s="64"/>
      <c r="D64" s="60"/>
      <c r="E64" s="60"/>
      <c r="F64" s="60"/>
      <c r="G64" s="68">
        <f>F64-E64</f>
        <v>0</v>
      </c>
      <c r="H64" s="12">
        <f t="shared" si="3"/>
        <v>0</v>
      </c>
    </row>
    <row r="65" spans="1:8" ht="61.5" customHeight="1" hidden="1">
      <c r="A65" s="52" t="s">
        <v>115</v>
      </c>
      <c r="B65" s="53" t="s">
        <v>48</v>
      </c>
      <c r="C65" s="65"/>
      <c r="D65" s="65"/>
      <c r="E65" s="65"/>
      <c r="F65" s="65"/>
      <c r="G65" s="68">
        <f t="shared" si="2"/>
        <v>0</v>
      </c>
      <c r="H65" s="12">
        <f t="shared" si="3"/>
        <v>0</v>
      </c>
    </row>
    <row r="66" spans="1:8" ht="61.5" customHeight="1" hidden="1">
      <c r="A66" s="2">
        <v>41051400</v>
      </c>
      <c r="B66" s="14" t="s">
        <v>140</v>
      </c>
      <c r="C66" s="65"/>
      <c r="D66" s="65"/>
      <c r="E66" s="65"/>
      <c r="F66" s="65"/>
      <c r="G66" s="68">
        <f t="shared" si="2"/>
        <v>0</v>
      </c>
      <c r="H66" s="12">
        <f t="shared" si="3"/>
        <v>0</v>
      </c>
    </row>
    <row r="67" spans="1:8" ht="81.75" customHeight="1" hidden="1">
      <c r="A67" s="94">
        <v>41051700</v>
      </c>
      <c r="B67" s="95" t="s">
        <v>142</v>
      </c>
      <c r="C67" s="65"/>
      <c r="D67" s="65"/>
      <c r="E67" s="65"/>
      <c r="F67" s="65"/>
      <c r="G67" s="68">
        <f t="shared" si="2"/>
        <v>0</v>
      </c>
      <c r="H67" s="12">
        <f t="shared" si="3"/>
        <v>0</v>
      </c>
    </row>
    <row r="68" spans="1:8" ht="30" customHeight="1">
      <c r="A68" s="52" t="s">
        <v>116</v>
      </c>
      <c r="B68" s="53" t="s">
        <v>27</v>
      </c>
      <c r="C68" s="58">
        <v>263.09</v>
      </c>
      <c r="D68" s="58">
        <v>263.09</v>
      </c>
      <c r="E68" s="59">
        <v>16.632</v>
      </c>
      <c r="F68" s="59"/>
      <c r="G68" s="68">
        <f t="shared" si="2"/>
        <v>-16.632</v>
      </c>
      <c r="H68" s="12">
        <f t="shared" si="3"/>
        <v>0</v>
      </c>
    </row>
    <row r="69" spans="1:8" ht="74.25" customHeight="1" hidden="1">
      <c r="A69" s="54">
        <v>41054100</v>
      </c>
      <c r="B69" s="55" t="s">
        <v>134</v>
      </c>
      <c r="C69" s="58"/>
      <c r="D69" s="58"/>
      <c r="E69" s="59"/>
      <c r="F69" s="59"/>
      <c r="G69" s="68">
        <f t="shared" si="2"/>
        <v>0</v>
      </c>
      <c r="H69" s="12">
        <f t="shared" si="3"/>
        <v>0</v>
      </c>
    </row>
    <row r="70" spans="1:8" ht="57" customHeight="1" hidden="1">
      <c r="A70" s="52" t="s">
        <v>117</v>
      </c>
      <c r="B70" s="53" t="s">
        <v>38</v>
      </c>
      <c r="C70" s="58"/>
      <c r="D70" s="58"/>
      <c r="E70" s="59"/>
      <c r="F70" s="59"/>
      <c r="G70" s="68">
        <f t="shared" si="2"/>
        <v>0</v>
      </c>
      <c r="H70" s="12">
        <f t="shared" si="3"/>
        <v>0</v>
      </c>
    </row>
    <row r="71" spans="1:8" s="10" customFormat="1" ht="28.5" customHeight="1">
      <c r="A71" s="107" t="s">
        <v>51</v>
      </c>
      <c r="B71" s="108"/>
      <c r="C71" s="56">
        <f>SUM(C53+C54)</f>
        <v>200998.59</v>
      </c>
      <c r="D71" s="57">
        <f>SUM(D53+D54)</f>
        <v>203411.19</v>
      </c>
      <c r="E71" s="57">
        <f>SUM(E53+E54)</f>
        <v>82898.132</v>
      </c>
      <c r="F71" s="57">
        <f>SUM(F53+F54)</f>
        <v>78990.21599999999</v>
      </c>
      <c r="G71" s="66">
        <f t="shared" si="2"/>
        <v>-3907.916000000012</v>
      </c>
      <c r="H71" s="15">
        <f t="shared" si="3"/>
        <v>95.28588171323328</v>
      </c>
    </row>
    <row r="72" spans="1:8" s="10" customFormat="1" ht="28.5" customHeight="1">
      <c r="A72" s="50" t="s">
        <v>52</v>
      </c>
      <c r="B72" s="51" t="s">
        <v>17</v>
      </c>
      <c r="C72" s="56">
        <f>SUM(C73)</f>
        <v>33.6</v>
      </c>
      <c r="D72" s="57">
        <f>D73+D74</f>
        <v>33.6</v>
      </c>
      <c r="E72" s="57">
        <f>E73+E74</f>
        <v>16.1</v>
      </c>
      <c r="F72" s="57">
        <f>SUM(F73+F74)</f>
        <v>23.182</v>
      </c>
      <c r="G72" s="66">
        <f t="shared" si="2"/>
        <v>7.081999999999997</v>
      </c>
      <c r="H72" s="15">
        <f t="shared" si="3"/>
        <v>143.98757763975155</v>
      </c>
    </row>
    <row r="73" spans="1:8" s="10" customFormat="1" ht="28.5" customHeight="1">
      <c r="A73" s="52" t="s">
        <v>118</v>
      </c>
      <c r="B73" s="53" t="s">
        <v>119</v>
      </c>
      <c r="C73" s="58">
        <v>33.6</v>
      </c>
      <c r="D73" s="59">
        <v>33.6</v>
      </c>
      <c r="E73" s="59">
        <v>16.1</v>
      </c>
      <c r="F73" s="59">
        <v>19.272</v>
      </c>
      <c r="G73" s="68">
        <f t="shared" si="2"/>
        <v>3.171999999999997</v>
      </c>
      <c r="H73" s="12">
        <f t="shared" si="3"/>
        <v>119.70186335403726</v>
      </c>
    </row>
    <row r="74" spans="1:8" s="10" customFormat="1" ht="23.25" customHeight="1">
      <c r="A74" s="2">
        <v>19050000</v>
      </c>
      <c r="B74" s="14" t="s">
        <v>34</v>
      </c>
      <c r="C74" s="58"/>
      <c r="D74" s="59"/>
      <c r="E74" s="59"/>
      <c r="F74" s="59">
        <v>3.91</v>
      </c>
      <c r="G74" s="68">
        <f t="shared" si="2"/>
        <v>3.91</v>
      </c>
      <c r="H74" s="12">
        <f t="shared" si="3"/>
        <v>0</v>
      </c>
    </row>
    <row r="75" spans="1:12" s="10" customFormat="1" ht="24" customHeight="1">
      <c r="A75" s="50" t="s">
        <v>120</v>
      </c>
      <c r="B75" s="51" t="s">
        <v>18</v>
      </c>
      <c r="C75" s="56">
        <f>SUM(C76:C77)</f>
        <v>4002.15</v>
      </c>
      <c r="D75" s="57">
        <f>SUM(D76:D77)</f>
        <v>4002.15</v>
      </c>
      <c r="E75" s="57">
        <f>SUM(E76:E77)</f>
        <v>1667.3</v>
      </c>
      <c r="F75" s="57">
        <f>SUM(F76:F77)</f>
        <v>535.7679999999999</v>
      </c>
      <c r="G75" s="66">
        <f t="shared" si="2"/>
        <v>-1131.5320000000002</v>
      </c>
      <c r="H75" s="15">
        <f t="shared" si="3"/>
        <v>32.1338691297307</v>
      </c>
      <c r="J75" s="21"/>
      <c r="K75" s="21"/>
      <c r="L75" s="21"/>
    </row>
    <row r="76" spans="1:12" ht="57" customHeight="1">
      <c r="A76" s="2">
        <v>24062100</v>
      </c>
      <c r="B76" s="16" t="s">
        <v>33</v>
      </c>
      <c r="C76" s="56"/>
      <c r="D76" s="59"/>
      <c r="E76" s="59"/>
      <c r="F76" s="59">
        <v>0.136</v>
      </c>
      <c r="G76" s="68">
        <f t="shared" si="2"/>
        <v>0.136</v>
      </c>
      <c r="H76" s="12">
        <f t="shared" si="3"/>
        <v>0</v>
      </c>
      <c r="J76" s="19"/>
      <c r="K76" s="19"/>
      <c r="L76" s="19"/>
    </row>
    <row r="77" spans="1:12" ht="24.75" customHeight="1">
      <c r="A77" s="52" t="s">
        <v>121</v>
      </c>
      <c r="B77" s="53" t="s">
        <v>122</v>
      </c>
      <c r="C77" s="58">
        <v>4002.15</v>
      </c>
      <c r="D77" s="58">
        <v>4002.15</v>
      </c>
      <c r="E77" s="59">
        <v>1667.3</v>
      </c>
      <c r="F77" s="85">
        <v>535.632</v>
      </c>
      <c r="G77" s="68">
        <f t="shared" si="2"/>
        <v>-1131.6680000000001</v>
      </c>
      <c r="H77" s="12">
        <f t="shared" si="3"/>
        <v>32.12571222935285</v>
      </c>
      <c r="J77" s="19"/>
      <c r="K77" s="20"/>
      <c r="L77" s="19"/>
    </row>
    <row r="78" spans="1:12" s="10" customFormat="1" ht="24.75" customHeight="1">
      <c r="A78" s="50" t="s">
        <v>123</v>
      </c>
      <c r="B78" s="51" t="s">
        <v>24</v>
      </c>
      <c r="C78" s="56">
        <f>SUM(C79)</f>
        <v>0</v>
      </c>
      <c r="D78" s="57">
        <f>SUM(D79)</f>
        <v>0</v>
      </c>
      <c r="E78" s="57">
        <f>SUM(E79)</f>
        <v>0</v>
      </c>
      <c r="F78" s="57">
        <f>SUM(F79)</f>
        <v>40.769</v>
      </c>
      <c r="G78" s="66">
        <f t="shared" si="2"/>
        <v>40.769</v>
      </c>
      <c r="H78" s="15">
        <f t="shared" si="3"/>
        <v>0</v>
      </c>
      <c r="J78" s="21"/>
      <c r="K78" s="72"/>
      <c r="L78" s="21"/>
    </row>
    <row r="79" spans="1:12" ht="60.75" customHeight="1">
      <c r="A79" s="52" t="s">
        <v>124</v>
      </c>
      <c r="B79" s="53" t="s">
        <v>50</v>
      </c>
      <c r="C79" s="58"/>
      <c r="D79" s="79"/>
      <c r="E79" s="59"/>
      <c r="F79" s="59">
        <v>40.769</v>
      </c>
      <c r="G79" s="68">
        <f t="shared" si="2"/>
        <v>40.769</v>
      </c>
      <c r="H79" s="12">
        <f t="shared" si="3"/>
        <v>0</v>
      </c>
      <c r="J79" s="19"/>
      <c r="K79" s="19"/>
      <c r="L79" s="19"/>
    </row>
    <row r="80" spans="1:12" ht="21.75" customHeight="1">
      <c r="A80" s="25">
        <v>40000000</v>
      </c>
      <c r="B80" s="51" t="s">
        <v>29</v>
      </c>
      <c r="C80" s="56">
        <f>SUM(C81)</f>
        <v>3097.993</v>
      </c>
      <c r="D80" s="56">
        <f>SUM(D81)</f>
        <v>0</v>
      </c>
      <c r="E80" s="56">
        <f>SUM(E81)</f>
        <v>0</v>
      </c>
      <c r="F80" s="56">
        <f>SUM(F81)</f>
        <v>0</v>
      </c>
      <c r="G80" s="66">
        <f t="shared" si="2"/>
        <v>0</v>
      </c>
      <c r="H80" s="15">
        <f>IF(E79=0,0,F79/E79%)</f>
        <v>0</v>
      </c>
      <c r="J80" s="19"/>
      <c r="K80" s="19"/>
      <c r="L80" s="19"/>
    </row>
    <row r="81" spans="1:12" s="10" customFormat="1" ht="27" customHeight="1">
      <c r="A81" s="25">
        <v>41050000</v>
      </c>
      <c r="B81" s="73" t="s">
        <v>28</v>
      </c>
      <c r="C81" s="56">
        <f>SUM(C82:C85)</f>
        <v>3097.993</v>
      </c>
      <c r="D81" s="86">
        <f>SUM(D82:D85)</f>
        <v>0</v>
      </c>
      <c r="E81" s="86">
        <f>SUM(E82:E85)</f>
        <v>0</v>
      </c>
      <c r="F81" s="86">
        <f>SUM(F82:F85)</f>
        <v>0</v>
      </c>
      <c r="G81" s="68">
        <f t="shared" si="2"/>
        <v>0</v>
      </c>
      <c r="H81" s="12">
        <f t="shared" si="3"/>
        <v>0</v>
      </c>
      <c r="J81" s="21"/>
      <c r="K81" s="21"/>
      <c r="L81" s="21"/>
    </row>
    <row r="82" spans="1:12" s="10" customFormat="1" ht="84" customHeight="1" hidden="1">
      <c r="A82" s="2">
        <v>41052600</v>
      </c>
      <c r="B82" s="82" t="s">
        <v>138</v>
      </c>
      <c r="C82" s="56"/>
      <c r="D82" s="79"/>
      <c r="E82" s="79"/>
      <c r="F82" s="79"/>
      <c r="G82" s="68">
        <f t="shared" si="2"/>
        <v>0</v>
      </c>
      <c r="H82" s="12">
        <f t="shared" si="3"/>
        <v>0</v>
      </c>
      <c r="J82" s="21"/>
      <c r="K82" s="21"/>
      <c r="L82" s="21"/>
    </row>
    <row r="83" spans="1:12" s="10" customFormat="1" ht="29.25" customHeight="1" hidden="1">
      <c r="A83" s="96">
        <v>41053400</v>
      </c>
      <c r="B83" s="97" t="s">
        <v>143</v>
      </c>
      <c r="C83" s="56"/>
      <c r="D83" s="59"/>
      <c r="E83" s="59"/>
      <c r="F83" s="79"/>
      <c r="G83" s="68">
        <f t="shared" si="2"/>
        <v>0</v>
      </c>
      <c r="H83" s="12">
        <f t="shared" si="3"/>
        <v>0</v>
      </c>
      <c r="J83" s="21"/>
      <c r="K83" s="21"/>
      <c r="L83" s="21"/>
    </row>
    <row r="84" spans="1:12" ht="29.25" customHeight="1">
      <c r="A84" s="31">
        <v>41053900</v>
      </c>
      <c r="B84" s="32" t="s">
        <v>27</v>
      </c>
      <c r="C84" s="58">
        <v>3097.993</v>
      </c>
      <c r="D84" s="59"/>
      <c r="E84" s="59"/>
      <c r="F84" s="59"/>
      <c r="G84" s="68">
        <f t="shared" si="2"/>
        <v>0</v>
      </c>
      <c r="H84" s="12">
        <f>IF(E84=0,0,F84/E84%)</f>
        <v>0</v>
      </c>
      <c r="J84" s="19"/>
      <c r="K84" s="19"/>
      <c r="L84" s="19"/>
    </row>
    <row r="85" spans="1:12" ht="95.25" customHeight="1" hidden="1">
      <c r="A85" s="70">
        <v>41057100</v>
      </c>
      <c r="B85" s="71" t="s">
        <v>139</v>
      </c>
      <c r="C85" s="58"/>
      <c r="D85" s="59"/>
      <c r="E85" s="59"/>
      <c r="F85" s="59"/>
      <c r="G85" s="68">
        <f t="shared" si="2"/>
        <v>0</v>
      </c>
      <c r="H85" s="12">
        <f t="shared" si="3"/>
        <v>0</v>
      </c>
      <c r="J85" s="19"/>
      <c r="K85" s="19"/>
      <c r="L85" s="19"/>
    </row>
    <row r="86" spans="1:8" s="10" customFormat="1" ht="24.75" customHeight="1">
      <c r="A86" s="50" t="s">
        <v>125</v>
      </c>
      <c r="B86" s="51" t="s">
        <v>126</v>
      </c>
      <c r="C86" s="56">
        <f>SUM(C87)</f>
        <v>19</v>
      </c>
      <c r="D86" s="57">
        <f>SUM(D87)</f>
        <v>19</v>
      </c>
      <c r="E86" s="57">
        <f>SUM(E87)</f>
        <v>6.8</v>
      </c>
      <c r="F86" s="57">
        <f>SUM(F87)</f>
        <v>8.22</v>
      </c>
      <c r="G86" s="66">
        <f t="shared" si="2"/>
        <v>1.4200000000000008</v>
      </c>
      <c r="H86" s="15">
        <f t="shared" si="3"/>
        <v>120.88235294117648</v>
      </c>
    </row>
    <row r="87" spans="1:8" ht="38.25" customHeight="1">
      <c r="A87" s="52" t="s">
        <v>127</v>
      </c>
      <c r="B87" s="53" t="s">
        <v>49</v>
      </c>
      <c r="C87" s="58">
        <v>19</v>
      </c>
      <c r="D87" s="59">
        <v>19</v>
      </c>
      <c r="E87" s="59">
        <v>6.8</v>
      </c>
      <c r="F87" s="59">
        <v>8.22</v>
      </c>
      <c r="G87" s="68">
        <f t="shared" si="2"/>
        <v>1.4200000000000008</v>
      </c>
      <c r="H87" s="12">
        <f t="shared" si="3"/>
        <v>120.88235294117648</v>
      </c>
    </row>
    <row r="88" spans="1:8" ht="21" customHeight="1">
      <c r="A88" s="41"/>
      <c r="B88" s="4" t="s">
        <v>129</v>
      </c>
      <c r="C88" s="62">
        <f>SUM(C72+C75+C78+C86)</f>
        <v>4054.75</v>
      </c>
      <c r="D88" s="61">
        <f>SUM(D72+D75+D78+D86)</f>
        <v>4054.75</v>
      </c>
      <c r="E88" s="61">
        <f>SUM(E72+E75+E78+E86)</f>
        <v>1690.1999999999998</v>
      </c>
      <c r="F88" s="61">
        <f>SUM(F72+F75+F78+F86)</f>
        <v>607.939</v>
      </c>
      <c r="G88" s="66">
        <f t="shared" si="2"/>
        <v>-1082.261</v>
      </c>
      <c r="H88" s="15">
        <f t="shared" si="3"/>
        <v>35.968465270382204</v>
      </c>
    </row>
    <row r="89" spans="1:8" ht="24" customHeight="1">
      <c r="A89" s="25"/>
      <c r="B89" s="8" t="s">
        <v>23</v>
      </c>
      <c r="C89" s="62">
        <f>SUM(C79)</f>
        <v>0</v>
      </c>
      <c r="D89" s="62">
        <f>SUM(D79)</f>
        <v>0</v>
      </c>
      <c r="E89" s="62">
        <f>SUM(E79)</f>
        <v>0</v>
      </c>
      <c r="F89" s="62">
        <f>SUM(F79)</f>
        <v>40.769</v>
      </c>
      <c r="G89" s="66">
        <f t="shared" si="2"/>
        <v>40.769</v>
      </c>
      <c r="H89" s="12">
        <f t="shared" si="3"/>
        <v>0</v>
      </c>
    </row>
    <row r="90" spans="1:8" ht="24" customHeight="1">
      <c r="A90" s="25"/>
      <c r="B90" s="23" t="s">
        <v>128</v>
      </c>
      <c r="C90" s="56">
        <f>SUM(C88+C80)</f>
        <v>7152.743</v>
      </c>
      <c r="D90" s="56">
        <f>SUM(D88+D80)</f>
        <v>4054.75</v>
      </c>
      <c r="E90" s="56">
        <f>SUM(E88+E80)</f>
        <v>1690.1999999999998</v>
      </c>
      <c r="F90" s="56">
        <f>SUM(F88+F80)</f>
        <v>607.939</v>
      </c>
      <c r="G90" s="66">
        <f t="shared" si="2"/>
        <v>-1082.261</v>
      </c>
      <c r="H90" s="15">
        <f t="shared" si="3"/>
        <v>35.968465270382204</v>
      </c>
    </row>
    <row r="91" spans="1:8" ht="42.75" customHeight="1">
      <c r="A91" s="25"/>
      <c r="B91" s="23" t="s">
        <v>130</v>
      </c>
      <c r="C91" s="56">
        <f>SUM(C53+C88)</f>
        <v>118054.75</v>
      </c>
      <c r="D91" s="57">
        <f>SUM(D53+D88)</f>
        <v>118054.75</v>
      </c>
      <c r="E91" s="57">
        <f>SUM(E53+E88)</f>
        <v>46717.99999999999</v>
      </c>
      <c r="F91" s="57">
        <f>SUM(F53+F88)</f>
        <v>41744.454999999994</v>
      </c>
      <c r="G91" s="66">
        <f t="shared" si="2"/>
        <v>-4973.544999999998</v>
      </c>
      <c r="H91" s="15">
        <f t="shared" si="3"/>
        <v>89.354114045978</v>
      </c>
    </row>
    <row r="92" spans="1:8" ht="33.75" customHeight="1">
      <c r="A92" s="25"/>
      <c r="B92" s="23" t="s">
        <v>131</v>
      </c>
      <c r="C92" s="62">
        <f>SUM(C90+C71)</f>
        <v>208151.33299999998</v>
      </c>
      <c r="D92" s="61">
        <f>SUM(D90+D71)</f>
        <v>207465.94</v>
      </c>
      <c r="E92" s="61">
        <f>SUM(E90+E71)</f>
        <v>84588.332</v>
      </c>
      <c r="F92" s="87">
        <f>SUM(F90+F71)</f>
        <v>79598.15499999998</v>
      </c>
      <c r="G92" s="66">
        <f t="shared" si="2"/>
        <v>-4990.177000000011</v>
      </c>
      <c r="H92" s="15">
        <f t="shared" si="3"/>
        <v>94.10063198787275</v>
      </c>
    </row>
    <row r="93" spans="1:8" ht="23.25" customHeight="1">
      <c r="A93" s="27"/>
      <c r="B93" s="9"/>
      <c r="C93" s="34"/>
      <c r="D93" s="35"/>
      <c r="E93" s="35"/>
      <c r="F93" s="88"/>
      <c r="G93" s="35"/>
      <c r="H93" s="17"/>
    </row>
    <row r="94" spans="1:8" s="1" customFormat="1" ht="18.75">
      <c r="A94" s="22"/>
      <c r="B94" s="40" t="s">
        <v>5</v>
      </c>
      <c r="C94" s="36"/>
      <c r="D94" s="37"/>
      <c r="E94" s="37" t="s">
        <v>37</v>
      </c>
      <c r="F94" s="89"/>
      <c r="G94" s="37"/>
      <c r="H94" s="18"/>
    </row>
    <row r="95" spans="1:4" ht="18.75">
      <c r="A95" s="26"/>
      <c r="B95" s="29"/>
      <c r="D95" s="39"/>
    </row>
    <row r="96" spans="1:8" s="49" customFormat="1" ht="12.75">
      <c r="A96" s="45"/>
      <c r="B96" s="46" t="s">
        <v>133</v>
      </c>
      <c r="C96" s="47"/>
      <c r="D96" s="47"/>
      <c r="E96" s="47"/>
      <c r="F96" s="91"/>
      <c r="G96" s="47"/>
      <c r="H96" s="48"/>
    </row>
    <row r="97" spans="3:4" ht="18">
      <c r="C97" s="39"/>
      <c r="D97" s="39"/>
    </row>
  </sheetData>
  <sheetProtection/>
  <mergeCells count="11">
    <mergeCell ref="B1:H1"/>
    <mergeCell ref="A53:B53"/>
    <mergeCell ref="A3:A4"/>
    <mergeCell ref="B3:B4"/>
    <mergeCell ref="C3:C4"/>
    <mergeCell ref="D3:D4"/>
    <mergeCell ref="E3:E4"/>
    <mergeCell ref="F3:F4"/>
    <mergeCell ref="G3:H3"/>
    <mergeCell ref="G2:H2"/>
    <mergeCell ref="A71:B71"/>
  </mergeCells>
  <printOptions horizontalCentered="1"/>
  <pageMargins left="0.7086614173228347" right="0" top="0" bottom="0" header="0" footer="0"/>
  <pageSetup horizontalDpi="600" verticalDpi="600" orientation="portrait" paperSize="9" scale="45" r:id="rId1"/>
  <rowBreaks count="1" manualBreakCount="1">
    <brk id="5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2022-06-01T08:37:12Z</cp:lastPrinted>
  <dcterms:created xsi:type="dcterms:W3CDTF">1996-10-08T23:32:33Z</dcterms:created>
  <dcterms:modified xsi:type="dcterms:W3CDTF">2022-06-01T08:37:14Z</dcterms:modified>
  <cp:category/>
  <cp:version/>
  <cp:contentType/>
  <cp:contentStatus/>
</cp:coreProperties>
</file>