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640" tabRatio="680" activeTab="0"/>
  </bookViews>
  <sheets>
    <sheet name="Дод_бюдж_розв" sheetId="1" r:id="rId1"/>
  </sheets>
  <definedNames>
    <definedName name="_ftn1" localSheetId="0">'Дод_бюдж_розв'!#REF!</definedName>
    <definedName name="_ftn2" localSheetId="0">'Дод_бюдж_розв'!#REF!</definedName>
    <definedName name="_ftnref1" localSheetId="0">'Дод_бюдж_розв'!#REF!</definedName>
    <definedName name="_ftnref2" localSheetId="0">'Дод_бюдж_розв'!#REF!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Z_AABEB93C_39C6_41F2_893F_F6C038E6C412_.wvu.PrintArea" localSheetId="0" hidden="1">'Дод_бюдж_розв'!$A$1:$J$47</definedName>
    <definedName name="Z_AABEB93C_39C6_41F2_893F_F6C038E6C412_.wvu.Rows" localSheetId="0" hidden="1">'Дод_бюдж_розв'!#REF!,'Дод_бюдж_розв'!#REF!</definedName>
    <definedName name="Z_FA725147_C9AC_437E_A73E_D002FA935174_.wvu.PrintArea" localSheetId="0" hidden="1">'Дод_бюдж_розв'!$A$1:$J$47</definedName>
    <definedName name="Z_FA725147_C9AC_437E_A73E_D002FA935174_.wvu.Rows" localSheetId="0" hidden="1">'Дод_бюдж_розв'!#REF!</definedName>
    <definedName name="В68">#REF!</definedName>
    <definedName name="вс">#REF!</definedName>
    <definedName name="_xlnm.Print_Titles" localSheetId="0">'Дод_бюдж_розв'!$9:$10</definedName>
    <definedName name="_xlnm.Print_Area" localSheetId="0">'Дод_бюдж_розв'!$A$1:$J$48</definedName>
  </definedNames>
  <calcPr fullCalcOnLoad="1"/>
</workbook>
</file>

<file path=xl/sharedStrings.xml><?xml version="1.0" encoding="utf-8"?>
<sst xmlns="http://schemas.openxmlformats.org/spreadsheetml/2006/main" count="177" uniqueCount="114">
  <si>
    <t>0200000</t>
  </si>
  <si>
    <t>0210000</t>
  </si>
  <si>
    <t>Код Функціональної класифікації видатків та кредитування бюджету</t>
  </si>
  <si>
    <t>УСЬОГО</t>
  </si>
  <si>
    <t>(грн)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</si>
  <si>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</si>
  <si>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</si>
  <si>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</si>
  <si>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</si>
  <si>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тривалість будівництва (рік початку і завершення)</t>
  </si>
  <si>
    <t>Рівень виконання робіт на початок бюджетного періоду, %</t>
  </si>
  <si>
    <t>Рівень готовності об"єкта на кінець бюджетного періоду, %</t>
  </si>
  <si>
    <t>Х</t>
  </si>
  <si>
    <r>
      <t xml:space="preserve">Виконавчий комітет Люботинської міської ради Харківської області </t>
    </r>
    <r>
      <rPr>
        <b/>
        <i/>
        <sz val="12"/>
        <rFont val="Times New Roman"/>
        <family val="1"/>
      </rPr>
      <t>(головний розпорядник)</t>
    </r>
  </si>
  <si>
    <r>
      <t xml:space="preserve">Виконавчий комітет Люботинської міської ради Харківської області </t>
    </r>
    <r>
      <rPr>
        <b/>
        <i/>
        <sz val="12"/>
        <rFont val="Times New Roman"/>
        <family val="1"/>
      </rPr>
      <t>(відповідальний виконавець)</t>
    </r>
  </si>
  <si>
    <t>Секретар ради</t>
  </si>
  <si>
    <t>Володимир ГРЕЧКО</t>
  </si>
  <si>
    <t>0600000</t>
  </si>
  <si>
    <t>0610000</t>
  </si>
  <si>
    <r>
      <t xml:space="preserve">Відділ  освіти Люботинської міської ради </t>
    </r>
    <r>
      <rPr>
        <i/>
        <sz val="12"/>
        <rFont val="Times New Roman"/>
        <family val="1"/>
      </rPr>
      <t>(головний розпорядник)</t>
    </r>
  </si>
  <si>
    <r>
      <t xml:space="preserve">Відділ  освіти Люботинської міської ради </t>
    </r>
    <r>
      <rPr>
        <i/>
        <sz val="12"/>
        <rFont val="Times New Roman"/>
        <family val="1"/>
      </rPr>
      <t>(відповідальний виконавець)</t>
    </r>
  </si>
  <si>
    <t>0216013</t>
  </si>
  <si>
    <t>6013</t>
  </si>
  <si>
    <t>0620</t>
  </si>
  <si>
    <t>Забезпечення діяльності водопровідно-каналізаційного господарства</t>
  </si>
  <si>
    <t>0443</t>
  </si>
  <si>
    <t>0217350</t>
  </si>
  <si>
    <t>7350</t>
  </si>
  <si>
    <t>Розроблення схем планування та забудови територій (містобудівної документації)</t>
  </si>
  <si>
    <t>0217361</t>
  </si>
  <si>
    <t>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</si>
  <si>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</si>
  <si>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</si>
  <si>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>Додаток 8</t>
  </si>
  <si>
    <t>Перелік об'єктів, видатки на які у 2022 році проводяться за рахунок коштів бюджету розвитку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</si>
  <si>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</si>
  <si>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</si>
  <si>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</si>
  <si>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</si>
  <si>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Придбання оргтехніки</t>
  </si>
  <si>
    <t>3700000</t>
  </si>
  <si>
    <t>3710000</t>
  </si>
  <si>
    <t>3719750</t>
  </si>
  <si>
    <t>9750</t>
  </si>
  <si>
    <t>0180</t>
  </si>
  <si>
    <t>Субвенція з місцевого бюджету на співфінансування інвестиційних проектів</t>
  </si>
  <si>
    <r>
      <t>Фінансове управління Люботинської міської ради Харківської області</t>
    </r>
    <r>
      <rPr>
        <i/>
        <sz val="12"/>
        <rFont val="Times New Roman"/>
        <family val="1"/>
      </rPr>
      <t xml:space="preserve"> (головний розпорядник)</t>
    </r>
  </si>
  <si>
    <r>
      <t xml:space="preserve">Фінансове управління Люботинської міської  ради Харківської області </t>
    </r>
    <r>
      <rPr>
        <i/>
        <sz val="12"/>
        <rFont val="Times New Roman"/>
        <family val="1"/>
      </rPr>
      <t>(відповідальний виконавець)</t>
    </r>
  </si>
  <si>
    <t>Будівництво багатофункціонального фізкультурно-оздоровчого комплексу в м.Люботині по вул.Гвардії - генерала Гавенка Л.А., 18а (коригування)</t>
  </si>
  <si>
    <t>2020-2022</t>
  </si>
  <si>
    <t>1000000</t>
  </si>
  <si>
    <t>1010000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</si>
  <si>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</si>
  <si>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</si>
  <si>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</si>
  <si>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</si>
  <si>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r>
      <t xml:space="preserve">Відділ культури, молоді та спорту Люботинської міської ради Харківської області </t>
    </r>
    <r>
      <rPr>
        <i/>
        <sz val="12"/>
        <rFont val="Times New Roman"/>
        <family val="1"/>
      </rPr>
      <t>(головний розпорядник)</t>
    </r>
  </si>
  <si>
    <r>
      <t xml:space="preserve">Відділ культури, молоді та спорту Люботинської міської ради Харківської області </t>
    </r>
    <r>
      <rPr>
        <i/>
        <sz val="12"/>
        <rFont val="Times New Roman"/>
        <family val="1"/>
      </rPr>
      <t>(відповідальний виконавець)</t>
    </r>
  </si>
  <si>
    <t>Придбання ноутбуку</t>
  </si>
  <si>
    <t>Загальна вартість об'єкта, гривень</t>
  </si>
  <si>
    <t>Обсяг видатків бюджету розвитку, гривень</t>
  </si>
  <si>
    <t>Найменування об'єкта, об'єкта будівництва/вид будівельних робіт, у тому числі проектні роботи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</si>
  <si>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</si>
  <si>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</si>
  <si>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</si>
  <si>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</si>
  <si>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</si>
  <si>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</si>
  <si>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</si>
  <si>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</si>
  <si>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дороги по вул.Табірна, від будинку №14 до перехрестя з пров.Пушкіна, в м.Люботин Харківської області, виготовлення кошторисної документації, експертиза кошторисної частини проєктної документації</t>
  </si>
  <si>
    <t>Капітальний ремонт дороги по вул.Злагоди, від дамби ставка "Перекошка" до будинку №100, в м.Люботин Харківської області, виготовлення кошторисної документації, експертиза кошторисної частини проєктної документації</t>
  </si>
  <si>
    <t>Капітальний ремонт дороги по вул.Табірна, від будинку №14 до перехрестя з пров.Пушкіна, в м.Люботин Харківської області, авторський та технічний нагляд за проведенням робіт</t>
  </si>
  <si>
    <t>Капітальний ремонт дороги по вул.Станіслава Шумицького, від дамби ставка №8 "Савишин" до будинку №18б, в м.Люботин Харківської області, авторський та технічний нагляд за проведенням робіт</t>
  </si>
  <si>
    <t>Капітальний ремонт дороги по вул.Княжа, від будинку №51 до будинку №37, в м.Люботин Харківської області, авторський та технічний нагляд за проведенням робіт</t>
  </si>
  <si>
    <t>Капітальний ремонт дороги по вул.Злагоди, від дамби ставка "Перекошка" до будинку №100, в м.Люботин Харківської області, авторський та технічний нагляд за проведенням робіт</t>
  </si>
  <si>
    <t>Капітальний ремонт дороги по вул.Станіслава Шумицького, від дамби ставка №8 "Савишин" до будинку №18б, в м.Люботин Харківської області, виготовлення кошторисної документації, експертиза кошторисної частини проєктної документації</t>
  </si>
  <si>
    <t>Капітальний ремонт дороги по вул.Княжа, від будинку №51 до будинку №37, в м.Люботин Харківської області, виготовлення кошторисної документації, експертиза кошторисної частини проєктної документації</t>
  </si>
  <si>
    <r>
      <t xml:space="preserve">Придбання кисневих концентраторів (об’єм потоку кисня – 20 л/хв.) у кількості 2 шт. для Комунального некомерційного підприємства «Люботинська міська лікарня» Люботинської міської ради Харківської області за адресою: м.Люботин, вул.Шевченка, 15
</t>
    </r>
    <r>
      <rPr>
        <i/>
        <sz val="12"/>
        <rFont val="Times New Roman"/>
        <family val="1"/>
      </rPr>
      <t>(за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територій, що утворився на початок бюджетного періоду)</t>
    </r>
  </si>
  <si>
    <r>
      <t xml:space="preserve">Придбання кисневих концентраторів (об’єм потоку кисня – 10 л/хв.) у кількості 2 шт. для Комунального некомерційного підприємства «Люботинська міська лікарня» Люботинської міської ради Харківської області за адресою: м.Люботин, вул.Шевченка, 15
</t>
    </r>
    <r>
      <rPr>
        <i/>
        <sz val="12"/>
        <rFont val="Times New Roman"/>
        <family val="1"/>
      </rPr>
      <t>(за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територій, що утворився на початок бюджетного періоду)</t>
    </r>
  </si>
  <si>
    <t>Проєктні і вишукувальні роботи по об’єкту «Будівництво централізованої самопливної мережі водовідведення вул.Громова, пров.Громова, вул.Шмідта в м.Люботин Харківської області»</t>
  </si>
  <si>
    <t>Виконання топографо-геодезичної зйомки М 1:500 по об’єкту «Будівництво централізованої самопливної мережі водовідведення вул.Громова, пров.Громова, вул.Шмідта в м.Люботин Харківської області»</t>
  </si>
  <si>
    <t>Капітальний ремонт дороги по вул.Слобожанська, від перехрестя з вул.Історична до будинку №158 по вул.Слобожанська, від будинку №116 по вул.Слобожанська до перехрестя з вул.Деповська, в м.Люботин Харківської області, виготовлення кошторисної документації, експертиза кошторисної частини проєктної документації</t>
  </si>
  <si>
    <t>0611061</t>
  </si>
  <si>
    <t>1061</t>
  </si>
  <si>
    <t>0921</t>
  </si>
  <si>
    <t>Надання загальної середньої освіти закладами загальної середньої освіти</t>
  </si>
  <si>
    <t>Придбання шафи жарової для харчоблоку Манченківської ЗОШ І-ІІІ ступенів Люботинської міської ради Харківської області</t>
  </si>
  <si>
    <t>0611021</t>
  </si>
  <si>
    <t>1021</t>
  </si>
  <si>
    <t>Капітальний ремонт харчоблоку Люботинської загальноосвітньої школи І-ІІІ ступенів №3 Люботинської міської ради за адресою: Харківська область, м.Люботин, вул.Миру, 35</t>
  </si>
  <si>
    <t>Капітальний ремонт харчоблоку Люботинської загальноосвітньої школи І-ІІІ ступенів №4 Люботинської міської ради за адресою: Харківська область, м.Люботин, вул.Шкільна, 54</t>
  </si>
  <si>
    <t>0217650</t>
  </si>
  <si>
    <t>7650</t>
  </si>
  <si>
    <t>Проведення експертної грошової оцінки земельної ділянки чи права на неї</t>
  </si>
  <si>
    <t>Проведення експертної грошової оцінки земельної ділянки, розташованої: вул.Фабрична, 12А, с.Травневе, Харківської обл.</t>
  </si>
  <si>
    <t>0217322</t>
  </si>
  <si>
    <t>7322</t>
  </si>
  <si>
    <t>Будівництво 1 медичних установ та закладів</t>
  </si>
  <si>
    <t>Коригування проектно-кошторисної документації "Реконструкція будівлі Комунального некомерційного підприємства «Люботинська міська лікарня» Люботинської міської ради Харківської області за адресою: Харківська область, м.Люботин, вул.Шевченка, 15 (коригування)"</t>
  </si>
  <si>
    <t>Експертиза проектно-кошторисної документації "Реконструкція будівлі Комунального некомерційного підприємства «Люботинська міська лікарня» Люботинської міської ради Харківської області за адресою: Харківська область, м.Люботин, вул.Шевченка, 15 (коригування)"</t>
  </si>
  <si>
    <t>0217310</t>
  </si>
  <si>
    <t>7310</t>
  </si>
  <si>
    <t>Будівництво 1 об'єктів житлово-комунального господарства</t>
  </si>
  <si>
    <t>0219750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</si>
  <si>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</si>
  <si>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</si>
  <si>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обласному бюджету Харківської області на співфінансування інвестиційного проєкту "Будівництво Комплексу по управлінню комунальними відходами м.Люботин (коригування)"</t>
  </si>
  <si>
    <r>
      <t xml:space="preserve">Субвенція з місцевого бюджету на співфінансування інвестиційних проектів
</t>
    </r>
    <r>
      <rPr>
        <i/>
        <sz val="12"/>
        <rFont val="Times New Roman"/>
        <family val="1"/>
      </rPr>
      <t>(співфінансування з міського бюджету обласному бюджету на придбання мультифункціональних спортивних майданчиків)</t>
    </r>
  </si>
  <si>
    <t>до рішення ХХІІ сесії
Люботинської міської ради VIII скликання</t>
  </si>
  <si>
    <t>від 22.02.2022р. № 113</t>
  </si>
  <si>
    <r>
      <t xml:space="preserve">Капітальний ремонт централізованої самопливної мережі водовідведення Харківська область, м.Люботин, вул.Громова, пров.Громова, вул.Шмідта
</t>
    </r>
    <r>
      <rPr>
        <i/>
        <sz val="12"/>
        <rFont val="Times New Roman"/>
        <family val="1"/>
      </rPr>
      <t>(за рахунок іншої субвенції з обласного бюджету)</t>
    </r>
  </si>
  <si>
    <r>
      <t xml:space="preserve">Розробка проектно-кошторисної документації для капітального ремонту спортивного майданчику за адресою: м.Люботин, вул.Заводська, 16
</t>
    </r>
    <r>
      <rPr>
        <i/>
        <sz val="12"/>
        <rFont val="Times New Roman"/>
        <family val="1"/>
      </rPr>
      <t>(за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територій, що утворився на початок бюджетного періоду)</t>
    </r>
  </si>
  <si>
    <r>
      <t xml:space="preserve">Субвенція з місцевого бюджету державному бюджету на виконання програм соціально-економічного розвитку регіонів
</t>
    </r>
    <r>
      <rPr>
        <i/>
        <sz val="12"/>
        <rFont val="Times New Roman"/>
        <family val="1"/>
      </rPr>
      <t xml:space="preserve">(на виконання заходів п.п.1.1. Комплексної програми по захисту державного суверенітету, конституційного ладу, територіальної цілісності України, протидії тероризму, корупції та організованій злочинній діяльності на території Люботинської міської територіальної громади на 2021-2023 роки) </t>
    </r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</si>
</sst>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_ ;[Red]\-#,##0.0\ "/>
    <numFmt numFmtId="189" formatCode="#,##0.0"/>
    <numFmt numFmtId="190" formatCode="#,##0_ ;[Red]\-#,##0\ "/>
    <numFmt numFmtId="191" formatCode="#,##0.000"/>
    <numFmt numFmtId="192" formatCode="#,##0.000_ ;[Red]\-#,##0.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[$€-2]\ ###,000_);[Red]\([$€-2]\ ###,000\)"/>
    <numFmt numFmtId="201" formatCode="#,##0.00_ ;[Red]\-#,##0.00\ "/>
    <numFmt numFmtId="202" formatCode="[$-422]d\ mmmm\ yyyy&quot; р.&quot;"/>
    <numFmt numFmtId="203" formatCode="_-* #,##0.000\ _г_р_н_._-;\-* #,##0.000\ _г_р_н_._-;_-* &quot;-&quot;??\ _г_р_н_._-;_-@_-"/>
    <numFmt numFmtId="204" formatCode="_-* #,##0.0\ _г_р_н_._-;\-* #,##0.0\ _г_р_н_._-;_-* &quot;-&quot;??\ _г_р_н_._-;_-@_-"/>
    <numFmt numFmtId="205" formatCode="_-* #,##0\ _г_р_н_._-;\-* #,##0\ _г_р_н_._-;_-* &quot;-&quot;??\ _г_р_н_._-;_-@_-"/>
    <numFmt numFmtId="206" formatCode="#,##0.00_ ;\-#,##0.00\ "/>
    <numFmt numFmtId="207" formatCode="#,##0_ ;\-#,##0\ "/>
    <numFmt numFmtId="208" formatCode="0.0"/>
    <numFmt numFmtId="209" formatCode="0000000"/>
    <numFmt numFmtId="210" formatCode="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9"/>
      <name val="Bookman Old Styl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90" fontId="6" fillId="33" borderId="0" xfId="0" applyNumberFormat="1" applyFont="1" applyFill="1" applyAlignment="1">
      <alignment horizontal="center" vertical="center"/>
    </xf>
    <xf numFmtId="189" fontId="4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quotePrefix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 quotePrefix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2" fontId="11" fillId="0" borderId="10" xfId="0" applyNumberFormat="1" applyFont="1" applyBorder="1" applyAlignment="1" quotePrefix="1">
      <alignment vertical="center" wrapText="1"/>
    </xf>
    <xf numFmtId="2" fontId="11" fillId="33" borderId="10" xfId="0" applyNumberFormat="1" applyFont="1" applyFill="1" applyBorder="1" applyAlignment="1" quotePrefix="1">
      <alignment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190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vertical="center" wrapText="1"/>
    </xf>
    <xf numFmtId="190" fontId="10" fillId="33" borderId="10" xfId="58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/>
    </xf>
    <xf numFmtId="0" fontId="11" fillId="0" borderId="11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justify" vertical="top" wrapText="1"/>
    </xf>
    <xf numFmtId="0" fontId="10" fillId="33" borderId="0" xfId="0" applyFont="1" applyFill="1" applyBorder="1" applyAlignment="1">
      <alignment horizontal="center" vertical="center" wrapText="1"/>
    </xf>
    <xf numFmtId="189" fontId="10" fillId="33" borderId="0" xfId="0" applyNumberFormat="1" applyFont="1" applyFill="1" applyBorder="1" applyAlignment="1">
      <alignment horizontal="center" vertical="center" wrapText="1"/>
    </xf>
    <xf numFmtId="9" fontId="10" fillId="33" borderId="0" xfId="58" applyFont="1" applyFill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2" fontId="10" fillId="33" borderId="10" xfId="0" applyNumberFormat="1" applyFont="1" applyFill="1" applyBorder="1" applyAlignment="1" quotePrefix="1">
      <alignment vertical="center" wrapText="1"/>
    </xf>
    <xf numFmtId="4" fontId="11" fillId="0" borderId="10" xfId="0" applyNumberFormat="1" applyFont="1" applyBorder="1" applyAlignment="1" quotePrefix="1">
      <alignment horizontal="center" vertical="center" wrapText="1"/>
    </xf>
    <xf numFmtId="4" fontId="11" fillId="33" borderId="10" xfId="0" applyNumberFormat="1" applyFont="1" applyFill="1" applyBorder="1" applyAlignment="1" quotePrefix="1">
      <alignment vertical="center" wrapText="1"/>
    </xf>
    <xf numFmtId="0" fontId="11" fillId="33" borderId="10" xfId="0" applyFont="1" applyFill="1" applyBorder="1" applyAlignment="1" quotePrefix="1">
      <alignment horizontal="center" vertical="center" wrapText="1"/>
    </xf>
    <xf numFmtId="4" fontId="11" fillId="33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Alignment="1">
      <alignment horizontal="right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2" fontId="11" fillId="33" borderId="10" xfId="0" applyNumberFormat="1" applyFont="1" applyFill="1" applyBorder="1" applyAlignment="1" quotePrefix="1">
      <alignment horizontal="left" vertical="center" wrapText="1"/>
    </xf>
    <xf numFmtId="0" fontId="11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1" fillId="34" borderId="10" xfId="0" applyFont="1" applyFill="1" applyBorder="1" applyAlignment="1" quotePrefix="1">
      <alignment horizontal="center" vertical="center" wrapText="1"/>
    </xf>
    <xf numFmtId="4" fontId="11" fillId="34" borderId="10" xfId="0" applyNumberFormat="1" applyFont="1" applyFill="1" applyBorder="1" applyAlignment="1" quotePrefix="1">
      <alignment horizontal="center" vertical="center" wrapText="1"/>
    </xf>
    <xf numFmtId="4" fontId="11" fillId="34" borderId="10" xfId="0" applyNumberFormat="1" applyFont="1" applyFill="1" applyBorder="1" applyAlignment="1" quotePrefix="1">
      <alignment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N56"/>
  <sheetViews>
    <sheetView tabSelected="1" zoomScale="65" zoomScaleNormal="65" zoomScaleSheetLayoutView="65" zoomScalePageLayoutView="0" workbookViewId="0" topLeftCell="A1">
      <pane xSplit="4" ySplit="10" topLeftCell="E4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43" sqref="D43"/>
    </sheetView>
  </sheetViews>
  <sheetFormatPr defaultColWidth="9.00390625" defaultRowHeight="12.75"/>
  <cols>
    <col min="1" max="1" width="14.375" style="3" customWidth="1"/>
    <col min="2" max="2" width="11.875" style="3" customWidth="1"/>
    <col min="3" max="3" width="12.75390625" style="3" customWidth="1"/>
    <col min="4" max="4" width="72.25390625" style="3" customWidth="1"/>
    <col min="5" max="5" width="88.25390625" style="3" customWidth="1"/>
    <col min="6" max="6" width="13.625" style="3" customWidth="1"/>
    <col min="7" max="7" width="13.875" style="3" customWidth="1"/>
    <col min="8" max="8" width="13.625" style="3" customWidth="1"/>
    <col min="9" max="9" width="14.875" style="3" customWidth="1"/>
    <col min="10" max="10" width="12.875" style="4" customWidth="1"/>
    <col min="11" max="11" width="12.375" style="3" customWidth="1"/>
    <col min="12" max="12" width="18.625" style="4" customWidth="1"/>
    <col min="13" max="13" width="37.375" style="3" customWidth="1"/>
    <col min="14" max="14" width="36.00390625" style="3" customWidth="1"/>
    <col min="15" max="15" width="31.25390625" style="3" bestFit="1" customWidth="1"/>
    <col min="16" max="16" width="19.625" style="3" bestFit="1" customWidth="1"/>
    <col min="17" max="16384" width="9.125" style="3" customWidth="1"/>
  </cols>
  <sheetData>
    <row r="1" spans="4:10" ht="19.5" customHeight="1">
      <c r="D1" s="22"/>
      <c r="E1" s="56"/>
      <c r="F1" s="68" t="s">
        <v>33</v>
      </c>
      <c r="G1" s="68"/>
      <c r="H1" s="68"/>
      <c r="I1" s="68"/>
      <c r="J1" s="68"/>
    </row>
    <row r="2" spans="6:12" ht="41.25" customHeight="1">
      <c r="F2" s="69" t="s">
        <v>109</v>
      </c>
      <c r="G2" s="70"/>
      <c r="H2" s="70"/>
      <c r="I2" s="70"/>
      <c r="J2" s="70"/>
      <c r="K2" s="11"/>
      <c r="L2" s="11"/>
    </row>
    <row r="3" spans="6:11" ht="22.5" customHeight="1">
      <c r="F3" s="67" t="s">
        <v>110</v>
      </c>
      <c r="G3" s="67"/>
      <c r="H3" s="67"/>
      <c r="I3" s="67"/>
      <c r="J3" s="67"/>
      <c r="K3" s="12"/>
    </row>
    <row r="4" spans="7:11" ht="17.25" customHeight="1">
      <c r="G4" s="67"/>
      <c r="H4" s="67"/>
      <c r="I4" s="67"/>
      <c r="J4" s="67"/>
      <c r="K4" s="12"/>
    </row>
    <row r="5" spans="4:10" s="61" customFormat="1" ht="45" customHeight="1">
      <c r="D5" s="65" t="s">
        <v>34</v>
      </c>
      <c r="E5" s="66"/>
      <c r="F5" s="66"/>
      <c r="G5" s="66"/>
      <c r="H5" s="66"/>
      <c r="I5" s="66"/>
      <c r="J5" s="66"/>
    </row>
    <row r="6" spans="1:12" s="17" customFormat="1" ht="20.25">
      <c r="A6" s="63">
        <v>20545000000</v>
      </c>
      <c r="B6" s="63"/>
      <c r="D6" s="40"/>
      <c r="E6" s="40"/>
      <c r="F6" s="40"/>
      <c r="G6" s="40"/>
      <c r="H6" s="40"/>
      <c r="I6" s="40"/>
      <c r="J6" s="40"/>
      <c r="L6" s="18"/>
    </row>
    <row r="7" spans="1:12" s="17" customFormat="1" ht="18" customHeight="1">
      <c r="A7" s="64" t="s">
        <v>5</v>
      </c>
      <c r="B7" s="64"/>
      <c r="D7" s="40"/>
      <c r="E7" s="40"/>
      <c r="F7" s="40"/>
      <c r="G7" s="40"/>
      <c r="H7" s="40"/>
      <c r="I7" s="40"/>
      <c r="J7" s="40"/>
      <c r="L7" s="18"/>
    </row>
    <row r="8" spans="1:12" s="17" customFormat="1" ht="18" customHeight="1">
      <c r="A8" s="41"/>
      <c r="B8" s="41"/>
      <c r="C8" s="41"/>
      <c r="D8" s="42"/>
      <c r="E8" s="42"/>
      <c r="F8" s="42"/>
      <c r="G8" s="42"/>
      <c r="H8" s="42"/>
      <c r="I8" s="42"/>
      <c r="J8" s="43" t="s">
        <v>4</v>
      </c>
      <c r="L8" s="18"/>
    </row>
    <row r="9" spans="1:12" s="6" customFormat="1" ht="102" customHeight="1">
      <c r="A9" s="25" t="s">
        <v>6</v>
      </c>
      <c r="B9" s="25" t="s">
        <v>7</v>
      </c>
      <c r="C9" s="25" t="s">
        <v>2</v>
      </c>
      <c r="D9" s="25" t="s">
        <v>8</v>
      </c>
      <c r="E9" s="25" t="s">
        <v>61</v>
      </c>
      <c r="F9" s="57" t="s">
        <v>9</v>
      </c>
      <c r="G9" s="57" t="s">
        <v>59</v>
      </c>
      <c r="H9" s="57" t="s">
        <v>10</v>
      </c>
      <c r="I9" s="57" t="s">
        <v>60</v>
      </c>
      <c r="J9" s="57" t="s">
        <v>11</v>
      </c>
      <c r="L9" s="13"/>
    </row>
    <row r="10" spans="1:12" s="7" customFormat="1" ht="18.75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6">
        <v>10</v>
      </c>
      <c r="L10" s="14"/>
    </row>
    <row r="11" spans="1:10" s="8" customFormat="1" ht="42" customHeight="1">
      <c r="A11" s="27" t="s">
        <v>0</v>
      </c>
      <c r="B11" s="28"/>
      <c r="C11" s="28"/>
      <c r="D11" s="29" t="s">
        <v>13</v>
      </c>
      <c r="E11" s="29"/>
      <c r="F11" s="58"/>
      <c r="G11" s="30"/>
      <c r="H11" s="30"/>
      <c r="I11" s="30">
        <f>I12</f>
        <v>15692614</v>
      </c>
      <c r="J11" s="30"/>
    </row>
    <row r="12" spans="1:10" s="8" customFormat="1" ht="37.5" customHeight="1">
      <c r="A12" s="27" t="s">
        <v>1</v>
      </c>
      <c r="B12" s="28"/>
      <c r="C12" s="28"/>
      <c r="D12" s="29" t="s">
        <v>14</v>
      </c>
      <c r="E12" s="29"/>
      <c r="F12" s="58"/>
      <c r="G12" s="30"/>
      <c r="H12" s="30"/>
      <c r="I12" s="30">
        <f>SUM(I13:I33)</f>
        <v>15692614</v>
      </c>
      <c r="J12" s="30"/>
    </row>
    <row r="13" spans="1:10" s="8" customFormat="1" ht="53.25" customHeight="1">
      <c r="A13" s="31" t="s">
        <v>35</v>
      </c>
      <c r="B13" s="31" t="s">
        <v>36</v>
      </c>
      <c r="C13" s="52" t="s">
        <v>37</v>
      </c>
      <c r="D13" s="53" t="s">
        <v>38</v>
      </c>
      <c r="E13" s="62" t="s">
        <v>39</v>
      </c>
      <c r="F13" s="59"/>
      <c r="G13" s="35"/>
      <c r="H13" s="35"/>
      <c r="I13" s="35">
        <v>23000</v>
      </c>
      <c r="J13" s="35"/>
    </row>
    <row r="14" spans="1:10" s="8" customFormat="1" ht="53.25" customHeight="1">
      <c r="A14" s="31" t="s">
        <v>21</v>
      </c>
      <c r="B14" s="31" t="s">
        <v>22</v>
      </c>
      <c r="C14" s="52" t="s">
        <v>23</v>
      </c>
      <c r="D14" s="53" t="s">
        <v>24</v>
      </c>
      <c r="E14" s="62" t="s">
        <v>111</v>
      </c>
      <c r="F14" s="59">
        <v>2022</v>
      </c>
      <c r="G14" s="35">
        <v>3097993</v>
      </c>
      <c r="H14" s="35"/>
      <c r="I14" s="35">
        <f>3097993</f>
        <v>3097993</v>
      </c>
      <c r="J14" s="35">
        <v>100</v>
      </c>
    </row>
    <row r="15" spans="1:10" s="8" customFormat="1" ht="53.25" customHeight="1">
      <c r="A15" s="54" t="s">
        <v>101</v>
      </c>
      <c r="B15" s="54" t="s">
        <v>102</v>
      </c>
      <c r="C15" s="55" t="s">
        <v>25</v>
      </c>
      <c r="D15" s="53" t="s">
        <v>103</v>
      </c>
      <c r="E15" s="34" t="s">
        <v>80</v>
      </c>
      <c r="F15" s="59">
        <v>2022</v>
      </c>
      <c r="G15" s="35">
        <f>49674</f>
        <v>49674</v>
      </c>
      <c r="H15" s="35"/>
      <c r="I15" s="35">
        <v>49674</v>
      </c>
      <c r="J15" s="35">
        <v>100</v>
      </c>
    </row>
    <row r="16" spans="1:10" s="8" customFormat="1" ht="81" customHeight="1">
      <c r="A16" s="54" t="s">
        <v>96</v>
      </c>
      <c r="B16" s="54" t="s">
        <v>97</v>
      </c>
      <c r="C16" s="55" t="s">
        <v>25</v>
      </c>
      <c r="D16" s="53" t="s">
        <v>98</v>
      </c>
      <c r="E16" s="62" t="s">
        <v>99</v>
      </c>
      <c r="F16" s="59">
        <v>2022</v>
      </c>
      <c r="G16" s="35">
        <f>96548</f>
        <v>96548</v>
      </c>
      <c r="H16" s="35"/>
      <c r="I16" s="35">
        <f>96548</f>
        <v>96548</v>
      </c>
      <c r="J16" s="35">
        <v>100</v>
      </c>
    </row>
    <row r="17" spans="1:10" s="8" customFormat="1" ht="81" customHeight="1">
      <c r="A17" s="54" t="s">
        <v>96</v>
      </c>
      <c r="B17" s="54" t="s">
        <v>97</v>
      </c>
      <c r="C17" s="55" t="s">
        <v>25</v>
      </c>
      <c r="D17" s="53" t="s">
        <v>98</v>
      </c>
      <c r="E17" s="62" t="s">
        <v>100</v>
      </c>
      <c r="F17" s="59">
        <v>2022</v>
      </c>
      <c r="G17" s="35">
        <f>145000</f>
        <v>145000</v>
      </c>
      <c r="H17" s="35"/>
      <c r="I17" s="35">
        <f>145000</f>
        <v>145000</v>
      </c>
      <c r="J17" s="35">
        <v>100</v>
      </c>
    </row>
    <row r="18" spans="1:10" s="8" customFormat="1" ht="59.25" customHeight="1">
      <c r="A18" s="31" t="s">
        <v>26</v>
      </c>
      <c r="B18" s="31" t="s">
        <v>27</v>
      </c>
      <c r="C18" s="32" t="s">
        <v>25</v>
      </c>
      <c r="D18" s="33" t="s">
        <v>28</v>
      </c>
      <c r="E18" s="34" t="s">
        <v>81</v>
      </c>
      <c r="F18" s="59">
        <v>2022</v>
      </c>
      <c r="G18" s="35">
        <f>36651</f>
        <v>36651</v>
      </c>
      <c r="H18" s="35"/>
      <c r="I18" s="35">
        <f>36651</f>
        <v>36651</v>
      </c>
      <c r="J18" s="35">
        <v>100</v>
      </c>
    </row>
    <row r="19" spans="1:10" s="8" customFormat="1" ht="50.25" customHeight="1">
      <c r="A19" s="54" t="s">
        <v>29</v>
      </c>
      <c r="B19" s="54" t="s">
        <v>30</v>
      </c>
      <c r="C19" s="55" t="s">
        <v>31</v>
      </c>
      <c r="D19" s="53" t="s">
        <v>32</v>
      </c>
      <c r="E19" s="34" t="s">
        <v>48</v>
      </c>
      <c r="F19" s="35" t="s">
        <v>49</v>
      </c>
      <c r="G19" s="35">
        <f>46515335</f>
        <v>46515335</v>
      </c>
      <c r="H19" s="35">
        <v>38</v>
      </c>
      <c r="I19" s="35">
        <f>3686300+2442368</f>
        <v>6128668</v>
      </c>
      <c r="J19" s="35">
        <v>100</v>
      </c>
    </row>
    <row r="20" spans="1:10" s="8" customFormat="1" ht="113.25" customHeight="1">
      <c r="A20" s="54" t="s">
        <v>65</v>
      </c>
      <c r="B20" s="54" t="s">
        <v>63</v>
      </c>
      <c r="C20" s="55" t="s">
        <v>31</v>
      </c>
      <c r="D20" s="53" t="s">
        <v>64</v>
      </c>
      <c r="E20" s="34" t="s">
        <v>78</v>
      </c>
      <c r="F20" s="59">
        <v>2022</v>
      </c>
      <c r="G20" s="60">
        <v>72000</v>
      </c>
      <c r="H20" s="35"/>
      <c r="I20" s="35">
        <v>72000</v>
      </c>
      <c r="J20" s="35">
        <v>100</v>
      </c>
    </row>
    <row r="21" spans="1:10" s="8" customFormat="1" ht="113.25" customHeight="1">
      <c r="A21" s="54" t="s">
        <v>65</v>
      </c>
      <c r="B21" s="54" t="s">
        <v>63</v>
      </c>
      <c r="C21" s="55" t="s">
        <v>31</v>
      </c>
      <c r="D21" s="53" t="s">
        <v>64</v>
      </c>
      <c r="E21" s="34" t="s">
        <v>79</v>
      </c>
      <c r="F21" s="59">
        <v>2022</v>
      </c>
      <c r="G21" s="60">
        <v>54000</v>
      </c>
      <c r="H21" s="35"/>
      <c r="I21" s="35">
        <v>54000</v>
      </c>
      <c r="J21" s="35">
        <v>100</v>
      </c>
    </row>
    <row r="22" spans="1:10" s="8" customFormat="1" ht="67.5" customHeight="1">
      <c r="A22" s="31" t="s">
        <v>66</v>
      </c>
      <c r="B22" s="31" t="s">
        <v>67</v>
      </c>
      <c r="C22" s="52" t="s">
        <v>68</v>
      </c>
      <c r="D22" s="53" t="s">
        <v>69</v>
      </c>
      <c r="E22" s="34" t="s">
        <v>70</v>
      </c>
      <c r="F22" s="59">
        <v>2022</v>
      </c>
      <c r="G22" s="60">
        <f>36000</f>
        <v>36000</v>
      </c>
      <c r="H22" s="35"/>
      <c r="I22" s="35">
        <v>36000</v>
      </c>
      <c r="J22" s="35">
        <v>100</v>
      </c>
    </row>
    <row r="23" spans="1:10" s="8" customFormat="1" ht="58.5" customHeight="1">
      <c r="A23" s="31" t="s">
        <v>66</v>
      </c>
      <c r="B23" s="31" t="s">
        <v>67</v>
      </c>
      <c r="C23" s="52" t="s">
        <v>68</v>
      </c>
      <c r="D23" s="53" t="s">
        <v>69</v>
      </c>
      <c r="E23" s="34" t="s">
        <v>76</v>
      </c>
      <c r="F23" s="59">
        <v>2022</v>
      </c>
      <c r="G23" s="60">
        <f>36000</f>
        <v>36000</v>
      </c>
      <c r="H23" s="35"/>
      <c r="I23" s="35">
        <v>36000</v>
      </c>
      <c r="J23" s="35">
        <v>100</v>
      </c>
    </row>
    <row r="24" spans="1:10" s="8" customFormat="1" ht="58.5" customHeight="1">
      <c r="A24" s="31" t="s">
        <v>66</v>
      </c>
      <c r="B24" s="31" t="s">
        <v>67</v>
      </c>
      <c r="C24" s="52" t="s">
        <v>68</v>
      </c>
      <c r="D24" s="53" t="s">
        <v>69</v>
      </c>
      <c r="E24" s="34" t="s">
        <v>77</v>
      </c>
      <c r="F24" s="59">
        <v>2022</v>
      </c>
      <c r="G24" s="60">
        <f>36000</f>
        <v>36000</v>
      </c>
      <c r="H24" s="35"/>
      <c r="I24" s="35">
        <v>36000</v>
      </c>
      <c r="J24" s="35">
        <v>100</v>
      </c>
    </row>
    <row r="25" spans="1:10" s="8" customFormat="1" ht="58.5" customHeight="1">
      <c r="A25" s="31" t="s">
        <v>66</v>
      </c>
      <c r="B25" s="31" t="s">
        <v>67</v>
      </c>
      <c r="C25" s="52" t="s">
        <v>68</v>
      </c>
      <c r="D25" s="53" t="s">
        <v>69</v>
      </c>
      <c r="E25" s="34" t="s">
        <v>71</v>
      </c>
      <c r="F25" s="59">
        <v>2022</v>
      </c>
      <c r="G25" s="60">
        <f>36000</f>
        <v>36000</v>
      </c>
      <c r="H25" s="35"/>
      <c r="I25" s="35">
        <v>36000</v>
      </c>
      <c r="J25" s="35">
        <v>100</v>
      </c>
    </row>
    <row r="26" spans="1:10" s="8" customFormat="1" ht="58.5" customHeight="1">
      <c r="A26" s="31" t="s">
        <v>66</v>
      </c>
      <c r="B26" s="31" t="s">
        <v>67</v>
      </c>
      <c r="C26" s="52" t="s">
        <v>68</v>
      </c>
      <c r="D26" s="53" t="s">
        <v>69</v>
      </c>
      <c r="E26" s="34" t="s">
        <v>72</v>
      </c>
      <c r="F26" s="59">
        <v>2022</v>
      </c>
      <c r="G26" s="60">
        <v>1466000</v>
      </c>
      <c r="H26" s="35"/>
      <c r="I26" s="35">
        <v>1466000</v>
      </c>
      <c r="J26" s="35">
        <v>100</v>
      </c>
    </row>
    <row r="27" spans="1:10" s="8" customFormat="1" ht="58.5" customHeight="1">
      <c r="A27" s="31" t="s">
        <v>66</v>
      </c>
      <c r="B27" s="31" t="s">
        <v>67</v>
      </c>
      <c r="C27" s="52" t="s">
        <v>68</v>
      </c>
      <c r="D27" s="53" t="s">
        <v>69</v>
      </c>
      <c r="E27" s="34" t="s">
        <v>73</v>
      </c>
      <c r="F27" s="59">
        <v>2022</v>
      </c>
      <c r="G27" s="60">
        <v>1466000</v>
      </c>
      <c r="H27" s="35"/>
      <c r="I27" s="35">
        <f>1466000</f>
        <v>1466000</v>
      </c>
      <c r="J27" s="35">
        <v>100</v>
      </c>
    </row>
    <row r="28" spans="1:10" s="8" customFormat="1" ht="58.5" customHeight="1">
      <c r="A28" s="31" t="s">
        <v>66</v>
      </c>
      <c r="B28" s="31" t="s">
        <v>67</v>
      </c>
      <c r="C28" s="52" t="s">
        <v>68</v>
      </c>
      <c r="D28" s="53" t="s">
        <v>69</v>
      </c>
      <c r="E28" s="34" t="s">
        <v>74</v>
      </c>
      <c r="F28" s="59">
        <v>2022</v>
      </c>
      <c r="G28" s="60">
        <v>800130</v>
      </c>
      <c r="H28" s="35"/>
      <c r="I28" s="35">
        <v>800130</v>
      </c>
      <c r="J28" s="35">
        <v>100</v>
      </c>
    </row>
    <row r="29" spans="1:10" s="8" customFormat="1" ht="58.5" customHeight="1">
      <c r="A29" s="31" t="s">
        <v>66</v>
      </c>
      <c r="B29" s="31" t="s">
        <v>67</v>
      </c>
      <c r="C29" s="52" t="s">
        <v>68</v>
      </c>
      <c r="D29" s="53" t="s">
        <v>69</v>
      </c>
      <c r="E29" s="34" t="s">
        <v>75</v>
      </c>
      <c r="F29" s="59">
        <v>2022</v>
      </c>
      <c r="G29" s="60">
        <v>1466000</v>
      </c>
      <c r="H29" s="35"/>
      <c r="I29" s="35">
        <v>1466000</v>
      </c>
      <c r="J29" s="35">
        <v>100</v>
      </c>
    </row>
    <row r="30" spans="1:10" s="8" customFormat="1" ht="70.5" customHeight="1">
      <c r="A30" s="31" t="s">
        <v>66</v>
      </c>
      <c r="B30" s="31" t="s">
        <v>67</v>
      </c>
      <c r="C30" s="52" t="s">
        <v>68</v>
      </c>
      <c r="D30" s="53" t="s">
        <v>69</v>
      </c>
      <c r="E30" s="34" t="s">
        <v>82</v>
      </c>
      <c r="F30" s="59">
        <v>2022</v>
      </c>
      <c r="G30" s="35">
        <v>195000</v>
      </c>
      <c r="H30" s="35"/>
      <c r="I30" s="35">
        <v>195000</v>
      </c>
      <c r="J30" s="35">
        <v>100</v>
      </c>
    </row>
    <row r="31" spans="1:10" s="8" customFormat="1" ht="46.5" customHeight="1">
      <c r="A31" s="31" t="s">
        <v>92</v>
      </c>
      <c r="B31" s="31" t="s">
        <v>93</v>
      </c>
      <c r="C31" s="52" t="s">
        <v>31</v>
      </c>
      <c r="D31" s="53" t="s">
        <v>94</v>
      </c>
      <c r="E31" s="34" t="s">
        <v>95</v>
      </c>
      <c r="F31" s="59">
        <v>2022</v>
      </c>
      <c r="G31" s="35"/>
      <c r="H31" s="35"/>
      <c r="I31" s="35">
        <f>1950</f>
        <v>1950</v>
      </c>
      <c r="J31" s="35"/>
    </row>
    <row r="32" spans="1:10" s="8" customFormat="1" ht="60.75" customHeight="1">
      <c r="A32" s="71" t="s">
        <v>104</v>
      </c>
      <c r="B32" s="71" t="s">
        <v>43</v>
      </c>
      <c r="C32" s="72" t="s">
        <v>44</v>
      </c>
      <c r="D32" s="73" t="s">
        <v>45</v>
      </c>
      <c r="E32" s="34" t="s">
        <v>107</v>
      </c>
      <c r="F32" s="59">
        <v>2022</v>
      </c>
      <c r="G32" s="35">
        <v>350000</v>
      </c>
      <c r="H32" s="35"/>
      <c r="I32" s="35">
        <v>350000</v>
      </c>
      <c r="J32" s="35">
        <v>100</v>
      </c>
    </row>
    <row r="33" spans="1:10" s="8" customFormat="1" ht="105.75" customHeight="1">
      <c r="A33" s="31" t="s">
        <v>105</v>
      </c>
      <c r="B33" s="31">
        <v>9800</v>
      </c>
      <c r="C33" s="52" t="s">
        <v>44</v>
      </c>
      <c r="D33" s="73" t="s">
        <v>106</v>
      </c>
      <c r="E33" s="73" t="s">
        <v>113</v>
      </c>
      <c r="F33" s="59">
        <v>2022</v>
      </c>
      <c r="G33" s="35"/>
      <c r="H33" s="35"/>
      <c r="I33" s="35">
        <f>100000</f>
        <v>100000</v>
      </c>
      <c r="J33" s="35"/>
    </row>
    <row r="34" spans="1:10" s="8" customFormat="1" ht="36" customHeight="1">
      <c r="A34" s="48" t="s">
        <v>17</v>
      </c>
      <c r="B34" s="49"/>
      <c r="C34" s="50"/>
      <c r="D34" s="51" t="s">
        <v>19</v>
      </c>
      <c r="E34" s="51"/>
      <c r="F34" s="59"/>
      <c r="G34" s="35"/>
      <c r="H34" s="35"/>
      <c r="I34" s="30">
        <f>I35</f>
        <v>198300</v>
      </c>
      <c r="J34" s="35"/>
    </row>
    <row r="35" spans="1:10" s="8" customFormat="1" ht="39" customHeight="1">
      <c r="A35" s="48" t="s">
        <v>18</v>
      </c>
      <c r="B35" s="49"/>
      <c r="C35" s="50"/>
      <c r="D35" s="51" t="s">
        <v>20</v>
      </c>
      <c r="E35" s="51"/>
      <c r="F35" s="59"/>
      <c r="G35" s="35"/>
      <c r="H35" s="35"/>
      <c r="I35" s="30">
        <f>SUM(I36:I39)</f>
        <v>198300</v>
      </c>
      <c r="J35" s="35"/>
    </row>
    <row r="36" spans="1:10" s="8" customFormat="1" ht="49.5" customHeight="1">
      <c r="A36" s="54" t="s">
        <v>88</v>
      </c>
      <c r="B36" s="54" t="s">
        <v>89</v>
      </c>
      <c r="C36" s="55" t="s">
        <v>85</v>
      </c>
      <c r="D36" s="53" t="s">
        <v>86</v>
      </c>
      <c r="E36" s="34" t="s">
        <v>90</v>
      </c>
      <c r="F36" s="59">
        <v>2022</v>
      </c>
      <c r="G36" s="35">
        <f>53000</f>
        <v>53000</v>
      </c>
      <c r="H36" s="35"/>
      <c r="I36" s="35">
        <f>53000</f>
        <v>53000</v>
      </c>
      <c r="J36" s="35">
        <v>100</v>
      </c>
    </row>
    <row r="37" spans="1:10" s="8" customFormat="1" ht="50.25" customHeight="1">
      <c r="A37" s="54" t="s">
        <v>88</v>
      </c>
      <c r="B37" s="54" t="s">
        <v>89</v>
      </c>
      <c r="C37" s="55" t="s">
        <v>85</v>
      </c>
      <c r="D37" s="53" t="s">
        <v>86</v>
      </c>
      <c r="E37" s="34" t="s">
        <v>91</v>
      </c>
      <c r="F37" s="59">
        <v>2022</v>
      </c>
      <c r="G37" s="35">
        <f>53000</f>
        <v>53000</v>
      </c>
      <c r="H37" s="35"/>
      <c r="I37" s="35">
        <f>53000</f>
        <v>53000</v>
      </c>
      <c r="J37" s="35">
        <v>100</v>
      </c>
    </row>
    <row r="38" spans="1:10" s="8" customFormat="1" ht="45.75" customHeight="1">
      <c r="A38" s="54" t="s">
        <v>83</v>
      </c>
      <c r="B38" s="54" t="s">
        <v>84</v>
      </c>
      <c r="C38" s="55" t="s">
        <v>85</v>
      </c>
      <c r="D38" s="53" t="s">
        <v>86</v>
      </c>
      <c r="E38" s="34" t="s">
        <v>87</v>
      </c>
      <c r="F38" s="59"/>
      <c r="G38" s="35"/>
      <c r="H38" s="35"/>
      <c r="I38" s="35">
        <f>42800</f>
        <v>42800</v>
      </c>
      <c r="J38" s="35"/>
    </row>
    <row r="39" spans="1:10" s="8" customFormat="1" ht="93.75" customHeight="1">
      <c r="A39" s="31" t="s">
        <v>62</v>
      </c>
      <c r="B39" s="31" t="s">
        <v>63</v>
      </c>
      <c r="C39" s="52" t="s">
        <v>31</v>
      </c>
      <c r="D39" s="53" t="s">
        <v>64</v>
      </c>
      <c r="E39" s="34" t="s">
        <v>112</v>
      </c>
      <c r="F39" s="59">
        <v>2022</v>
      </c>
      <c r="G39" s="35">
        <v>49500</v>
      </c>
      <c r="H39" s="35"/>
      <c r="I39" s="35">
        <f>49500</f>
        <v>49500</v>
      </c>
      <c r="J39" s="35">
        <v>100</v>
      </c>
    </row>
    <row r="40" spans="1:10" s="8" customFormat="1" ht="45" customHeight="1">
      <c r="A40" s="48" t="s">
        <v>50</v>
      </c>
      <c r="B40" s="49"/>
      <c r="C40" s="50"/>
      <c r="D40" s="51" t="s">
        <v>56</v>
      </c>
      <c r="E40" s="51"/>
      <c r="F40" s="59"/>
      <c r="G40" s="35"/>
      <c r="H40" s="35"/>
      <c r="I40" s="30">
        <f>I41</f>
        <v>17585</v>
      </c>
      <c r="J40" s="35"/>
    </row>
    <row r="41" spans="1:10" s="8" customFormat="1" ht="45" customHeight="1">
      <c r="A41" s="48" t="s">
        <v>51</v>
      </c>
      <c r="B41" s="49"/>
      <c r="C41" s="50"/>
      <c r="D41" s="51" t="s">
        <v>57</v>
      </c>
      <c r="E41" s="51"/>
      <c r="F41" s="59"/>
      <c r="G41" s="35"/>
      <c r="H41" s="35"/>
      <c r="I41" s="30">
        <f>I42</f>
        <v>17585</v>
      </c>
      <c r="J41" s="35"/>
    </row>
    <row r="42" spans="1:10" s="8" customFormat="1" ht="45" customHeight="1">
      <c r="A42" s="31" t="s">
        <v>52</v>
      </c>
      <c r="B42" s="31" t="s">
        <v>53</v>
      </c>
      <c r="C42" s="52" t="s">
        <v>54</v>
      </c>
      <c r="D42" s="53" t="s">
        <v>55</v>
      </c>
      <c r="E42" s="34" t="s">
        <v>58</v>
      </c>
      <c r="F42" s="59"/>
      <c r="G42" s="35"/>
      <c r="H42" s="35"/>
      <c r="I42" s="35">
        <f>17585</f>
        <v>17585</v>
      </c>
      <c r="J42" s="35"/>
    </row>
    <row r="43" spans="1:10" s="8" customFormat="1" ht="42.75" customHeight="1">
      <c r="A43" s="48" t="s">
        <v>40</v>
      </c>
      <c r="B43" s="49"/>
      <c r="C43" s="50"/>
      <c r="D43" s="51" t="s">
        <v>46</v>
      </c>
      <c r="E43" s="51"/>
      <c r="F43" s="58"/>
      <c r="G43" s="30"/>
      <c r="H43" s="30"/>
      <c r="I43" s="30">
        <f>I44</f>
        <v>79730</v>
      </c>
      <c r="J43" s="30"/>
    </row>
    <row r="44" spans="1:10" s="8" customFormat="1" ht="42.75" customHeight="1">
      <c r="A44" s="48" t="s">
        <v>41</v>
      </c>
      <c r="B44" s="49"/>
      <c r="C44" s="50"/>
      <c r="D44" s="51" t="s">
        <v>47</v>
      </c>
      <c r="E44" s="51"/>
      <c r="F44" s="58"/>
      <c r="G44" s="30"/>
      <c r="H44" s="30"/>
      <c r="I44" s="30">
        <f>I45</f>
        <v>79730</v>
      </c>
      <c r="J44" s="30"/>
    </row>
    <row r="45" spans="1:10" s="8" customFormat="1" ht="57.75" customHeight="1">
      <c r="A45" s="54" t="s">
        <v>42</v>
      </c>
      <c r="B45" s="54" t="s">
        <v>43</v>
      </c>
      <c r="C45" s="55" t="s">
        <v>44</v>
      </c>
      <c r="D45" s="53" t="s">
        <v>45</v>
      </c>
      <c r="E45" s="34" t="s">
        <v>108</v>
      </c>
      <c r="F45" s="59">
        <v>2022</v>
      </c>
      <c r="G45" s="35">
        <v>79730</v>
      </c>
      <c r="H45" s="35"/>
      <c r="I45" s="35">
        <v>79730</v>
      </c>
      <c r="J45" s="35">
        <v>100</v>
      </c>
    </row>
    <row r="46" spans="1:12" s="9" customFormat="1" ht="24.75" customHeight="1">
      <c r="A46" s="37" t="s">
        <v>12</v>
      </c>
      <c r="B46" s="37" t="s">
        <v>12</v>
      </c>
      <c r="C46" s="37" t="s">
        <v>12</v>
      </c>
      <c r="D46" s="38" t="s">
        <v>3</v>
      </c>
      <c r="E46" s="37" t="s">
        <v>12</v>
      </c>
      <c r="F46" s="36" t="s">
        <v>12</v>
      </c>
      <c r="G46" s="39" t="s">
        <v>12</v>
      </c>
      <c r="H46" s="39"/>
      <c r="I46" s="39">
        <f>I11+I34+I40+I43</f>
        <v>15988229</v>
      </c>
      <c r="J46" s="36" t="s">
        <v>12</v>
      </c>
      <c r="L46" s="15"/>
    </row>
    <row r="47" spans="1:11" s="10" customFormat="1" ht="15.75">
      <c r="A47" s="44"/>
      <c r="B47" s="44"/>
      <c r="C47" s="44"/>
      <c r="D47" s="45"/>
      <c r="E47" s="45"/>
      <c r="F47" s="46"/>
      <c r="G47" s="47"/>
      <c r="H47" s="47"/>
      <c r="I47" s="46"/>
      <c r="J47" s="46"/>
      <c r="K47" s="16"/>
    </row>
    <row r="48" spans="1:10" s="10" customFormat="1" ht="26.25" customHeight="1">
      <c r="A48" s="23"/>
      <c r="B48" s="23"/>
      <c r="C48" s="23"/>
      <c r="D48" s="23" t="s">
        <v>15</v>
      </c>
      <c r="E48" s="23"/>
      <c r="F48" s="23" t="s">
        <v>16</v>
      </c>
      <c r="G48" s="23"/>
      <c r="H48" s="23"/>
      <c r="I48" s="24"/>
      <c r="J48" s="24"/>
    </row>
    <row r="49" spans="1:10" ht="25.5" customHeight="1">
      <c r="A49" s="19"/>
      <c r="B49" s="19"/>
      <c r="C49" s="19"/>
      <c r="D49" s="20"/>
      <c r="E49" s="20"/>
      <c r="F49" s="20"/>
      <c r="G49" s="20"/>
      <c r="H49" s="20"/>
      <c r="I49" s="19"/>
      <c r="J49" s="21"/>
    </row>
    <row r="50" spans="4:14" ht="30.75" customHeight="1">
      <c r="D50" s="2"/>
      <c r="E50" s="2"/>
      <c r="N50" s="1"/>
    </row>
    <row r="51" spans="4:10" ht="15">
      <c r="D51" s="2"/>
      <c r="E51" s="2"/>
      <c r="J51" s="5"/>
    </row>
    <row r="52" spans="4:5" ht="26.25" customHeight="1">
      <c r="D52" s="2"/>
      <c r="E52" s="2"/>
    </row>
    <row r="53" spans="4:5" ht="15">
      <c r="D53" s="2"/>
      <c r="E53" s="2"/>
    </row>
    <row r="54" spans="4:5" ht="15">
      <c r="D54" s="2"/>
      <c r="E54" s="2"/>
    </row>
    <row r="55" spans="4:5" ht="15">
      <c r="D55" s="2"/>
      <c r="E55" s="2"/>
    </row>
    <row r="56" spans="4:5" ht="15">
      <c r="D56" s="2"/>
      <c r="E56" s="2"/>
    </row>
  </sheetData>
  <sheetProtection/>
  <mergeCells count="7">
    <mergeCell ref="A6:B6"/>
    <mergeCell ref="A7:B7"/>
    <mergeCell ref="D5:J5"/>
    <mergeCell ref="G4:J4"/>
    <mergeCell ref="F1:J1"/>
    <mergeCell ref="F2:J2"/>
    <mergeCell ref="F3:J3"/>
  </mergeCells>
  <printOptions/>
  <pageMargins left="0.2362204724409449" right="0.15748031496062992" top="0.73" bottom="0.1968503937007874" header="0.71" footer="0.1968503937007874"/>
  <pageSetup blackAndWhite="1" fitToHeight="8" fitToWidth="8" horizontalDpi="600" verticalDpi="600" orientation="landscape" paperSize="9" scale="53" r:id="rId1"/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г.Чугуева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финупр4</cp:lastModifiedBy>
  <cp:lastPrinted>2022-02-22T13:18:30Z</cp:lastPrinted>
  <dcterms:created xsi:type="dcterms:W3CDTF">2004-12-29T12:22:52Z</dcterms:created>
  <dcterms:modified xsi:type="dcterms:W3CDTF">2022-02-22T13:26:30Z</dcterms:modified>
  <cp:category/>
  <cp:version/>
  <cp:contentType/>
  <cp:contentStatus/>
</cp:coreProperties>
</file>