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На сайт\"/>
    </mc:Choice>
  </mc:AlternateContent>
  <xr:revisionPtr revIDLastSave="0" documentId="13_ncr:1_{A9D84692-3F1E-4B64-A0E5-B84791AE0655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definedNames>
    <definedName name="Z_356CC87D_C45A_423A_9572_F74069546E3E_.wvu.Rows" localSheetId="0" hidden="1">'1'!#REF!,'1'!#REF!,'1'!#REF!</definedName>
    <definedName name="Z_60B70A26_12E7_443E_83DE_AF94588CA160_.wvu.Rows" localSheetId="0" hidden="1">'1'!#REF!,'1'!#REF!,'1'!#REF!</definedName>
    <definedName name="_xlnm.Print_Area" localSheetId="0">'1'!$A$1:$H$125</definedName>
  </definedNames>
  <calcPr calcId="191029"/>
  <customWorkbookViews>
    <customWorkbookView name="lubow - Личное представление" guid="{356CC87D-C45A-423A-9572-F74069546E3E}" mergeInterval="0" personalView="1" maximized="1" windowWidth="1276" windowHeight="758" activeSheetId="1"/>
    <customWorkbookView name="nataha - Личное представление" guid="{60B70A26-12E7-443E-83DE-AF94588CA160}" mergeInterval="0" personalView="1" maximized="1" windowWidth="1276" windowHeight="833" activeSheetId="1"/>
    <customWorkbookView name="lena - Личное представление" guid="{2C2CFF0B-8759-4E25-94E2-B667FE22E70B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G117" i="1" l="1"/>
  <c r="H117" i="1"/>
  <c r="C111" i="1" l="1"/>
  <c r="D108" i="1"/>
  <c r="E108" i="1"/>
  <c r="F108" i="1"/>
  <c r="C108" i="1"/>
  <c r="D99" i="1"/>
  <c r="E99" i="1"/>
  <c r="F99" i="1"/>
  <c r="C99" i="1"/>
  <c r="G110" i="1" l="1"/>
  <c r="H110" i="1"/>
  <c r="G107" i="1"/>
  <c r="H107" i="1"/>
  <c r="G102" i="1"/>
  <c r="H102" i="1"/>
  <c r="G94" i="1"/>
  <c r="H94" i="1"/>
  <c r="D81" i="1"/>
  <c r="E81" i="1"/>
  <c r="F81" i="1"/>
  <c r="C81" i="1"/>
  <c r="G82" i="1"/>
  <c r="H82" i="1"/>
  <c r="D83" i="1"/>
  <c r="E83" i="1"/>
  <c r="F83" i="1"/>
  <c r="C83" i="1"/>
  <c r="G56" i="1"/>
  <c r="H56" i="1"/>
  <c r="E70" i="1"/>
  <c r="F70" i="1"/>
  <c r="E75" i="1"/>
  <c r="F75" i="1"/>
  <c r="E77" i="1"/>
  <c r="F77" i="1"/>
  <c r="E79" i="1"/>
  <c r="F79" i="1"/>
  <c r="E85" i="1"/>
  <c r="F85" i="1"/>
  <c r="H83" i="1" l="1"/>
  <c r="G83" i="1"/>
  <c r="F74" i="1"/>
  <c r="E74" i="1"/>
  <c r="C24" i="1"/>
  <c r="C23" i="1"/>
  <c r="C21" i="1"/>
  <c r="C20" i="1"/>
  <c r="D115" i="1"/>
  <c r="D114" i="1" s="1"/>
  <c r="E115" i="1"/>
  <c r="F115" i="1"/>
  <c r="F114" i="1" s="1"/>
  <c r="C115" i="1"/>
  <c r="C114" i="1" s="1"/>
  <c r="D111" i="1"/>
  <c r="E111" i="1"/>
  <c r="F111" i="1"/>
  <c r="F98" i="1" s="1"/>
  <c r="D98" i="1"/>
  <c r="C98" i="1"/>
  <c r="H85" i="1"/>
  <c r="G85" i="1"/>
  <c r="D85" i="1"/>
  <c r="C85" i="1"/>
  <c r="G81" i="1"/>
  <c r="H81" i="1"/>
  <c r="H79" i="1"/>
  <c r="G79" i="1"/>
  <c r="D79" i="1"/>
  <c r="C79" i="1"/>
  <c r="D95" i="1"/>
  <c r="E95" i="1"/>
  <c r="F95" i="1"/>
  <c r="C95" i="1"/>
  <c r="C77" i="1"/>
  <c r="C75" i="1"/>
  <c r="C70" i="1"/>
  <c r="C63" i="1"/>
  <c r="C58" i="1"/>
  <c r="C48" i="1"/>
  <c r="C43" i="1"/>
  <c r="C26" i="1"/>
  <c r="C13" i="1"/>
  <c r="C8" i="1"/>
  <c r="H115" i="1" l="1"/>
  <c r="D119" i="1"/>
  <c r="C74" i="1"/>
  <c r="C119" i="1"/>
  <c r="F119" i="1"/>
  <c r="H111" i="1"/>
  <c r="H99" i="1"/>
  <c r="H95" i="1"/>
  <c r="E98" i="1"/>
  <c r="H98" i="1" s="1"/>
  <c r="G108" i="1"/>
  <c r="G111" i="1"/>
  <c r="E114" i="1"/>
  <c r="C38" i="1"/>
  <c r="G99" i="1"/>
  <c r="H108" i="1"/>
  <c r="G115" i="1"/>
  <c r="G98" i="1"/>
  <c r="G95" i="1"/>
  <c r="H93" i="1"/>
  <c r="G93" i="1"/>
  <c r="H86" i="1"/>
  <c r="G86" i="1"/>
  <c r="C87" i="1" l="1"/>
  <c r="E119" i="1"/>
  <c r="H114" i="1"/>
  <c r="G114" i="1"/>
  <c r="C120" i="1"/>
  <c r="G92" i="1"/>
  <c r="H92" i="1"/>
  <c r="H89" i="1"/>
  <c r="G89" i="1"/>
  <c r="G106" i="1"/>
  <c r="H106" i="1"/>
  <c r="G112" i="1"/>
  <c r="H112" i="1"/>
  <c r="G109" i="1"/>
  <c r="H109" i="1"/>
  <c r="G97" i="1"/>
  <c r="H97" i="1"/>
  <c r="E8" i="1"/>
  <c r="E13" i="1"/>
  <c r="E26" i="1"/>
  <c r="E43" i="1"/>
  <c r="E48" i="1"/>
  <c r="E58" i="1"/>
  <c r="E63" i="1"/>
  <c r="F8" i="1"/>
  <c r="F13" i="1"/>
  <c r="F26" i="1"/>
  <c r="F43" i="1"/>
  <c r="F48" i="1"/>
  <c r="F58" i="1"/>
  <c r="F63" i="1"/>
  <c r="G77" i="1"/>
  <c r="D77" i="1"/>
  <c r="D8" i="1"/>
  <c r="D13" i="1"/>
  <c r="D26" i="1"/>
  <c r="D43" i="1"/>
  <c r="D48" i="1"/>
  <c r="D58" i="1"/>
  <c r="D63" i="1"/>
  <c r="D70" i="1"/>
  <c r="D75" i="1"/>
  <c r="H76" i="1"/>
  <c r="G76" i="1"/>
  <c r="H116" i="1"/>
  <c r="H113" i="1"/>
  <c r="H105" i="1"/>
  <c r="H104" i="1"/>
  <c r="H103" i="1"/>
  <c r="H101" i="1"/>
  <c r="H100" i="1"/>
  <c r="H96" i="1"/>
  <c r="H91" i="1"/>
  <c r="H90" i="1"/>
  <c r="H84" i="1"/>
  <c r="H80" i="1"/>
  <c r="H78" i="1"/>
  <c r="H73" i="1"/>
  <c r="H72" i="1"/>
  <c r="H71" i="1"/>
  <c r="H69" i="1"/>
  <c r="H68" i="1"/>
  <c r="H67" i="1"/>
  <c r="H66" i="1"/>
  <c r="H65" i="1"/>
  <c r="H62" i="1"/>
  <c r="H60" i="1"/>
  <c r="H57" i="1"/>
  <c r="H55" i="1"/>
  <c r="H54" i="1"/>
  <c r="H53" i="1"/>
  <c r="H52" i="1"/>
  <c r="H51" i="1"/>
  <c r="H50" i="1"/>
  <c r="H47" i="1"/>
  <c r="H46" i="1"/>
  <c r="H45" i="1"/>
  <c r="H42" i="1"/>
  <c r="H41" i="1"/>
  <c r="H40" i="1"/>
  <c r="H39" i="1"/>
  <c r="H37" i="1"/>
  <c r="H36" i="1"/>
  <c r="H35" i="1"/>
  <c r="H33" i="1"/>
  <c r="H32" i="1"/>
  <c r="H31" i="1"/>
  <c r="H30" i="1"/>
  <c r="H29" i="1"/>
  <c r="H28" i="1"/>
  <c r="H12" i="1"/>
  <c r="H11" i="1"/>
  <c r="H10" i="1"/>
  <c r="H19" i="1"/>
  <c r="H18" i="1"/>
  <c r="H17" i="1"/>
  <c r="H16" i="1"/>
  <c r="H22" i="1"/>
  <c r="E21" i="1"/>
  <c r="E20" i="1" s="1"/>
  <c r="F21" i="1"/>
  <c r="E24" i="1"/>
  <c r="H25" i="1"/>
  <c r="G25" i="1"/>
  <c r="F24" i="1"/>
  <c r="D24" i="1"/>
  <c r="D23" i="1" s="1"/>
  <c r="G35" i="1"/>
  <c r="G113" i="1"/>
  <c r="G71" i="1"/>
  <c r="G105" i="1"/>
  <c r="G104" i="1"/>
  <c r="G103" i="1"/>
  <c r="G96" i="1"/>
  <c r="G91" i="1"/>
  <c r="G39" i="1"/>
  <c r="D21" i="1"/>
  <c r="D20" i="1" s="1"/>
  <c r="G42" i="1"/>
  <c r="G101" i="1"/>
  <c r="G80" i="1"/>
  <c r="G41" i="1"/>
  <c r="G100" i="1"/>
  <c r="G40" i="1"/>
  <c r="G78" i="1"/>
  <c r="G54" i="1"/>
  <c r="G47" i="1"/>
  <c r="G46" i="1"/>
  <c r="G45" i="1"/>
  <c r="G53" i="1"/>
  <c r="G52" i="1"/>
  <c r="G51" i="1"/>
  <c r="G72" i="1"/>
  <c r="G116" i="1"/>
  <c r="G90" i="1"/>
  <c r="G37" i="1"/>
  <c r="G57" i="1"/>
  <c r="G69" i="1"/>
  <c r="G68" i="1"/>
  <c r="G36" i="1"/>
  <c r="G22" i="1"/>
  <c r="G18" i="1"/>
  <c r="G31" i="1"/>
  <c r="G10" i="1"/>
  <c r="G11" i="1"/>
  <c r="G12" i="1"/>
  <c r="G16" i="1"/>
  <c r="G17" i="1"/>
  <c r="G19" i="1"/>
  <c r="G28" i="1"/>
  <c r="G29" i="1"/>
  <c r="G30" i="1"/>
  <c r="G32" i="1"/>
  <c r="G33" i="1"/>
  <c r="G73" i="1"/>
  <c r="G60" i="1"/>
  <c r="G62" i="1"/>
  <c r="G65" i="1"/>
  <c r="G66" i="1"/>
  <c r="G67" i="1"/>
  <c r="G84" i="1"/>
  <c r="G55" i="1"/>
  <c r="D38" i="1" l="1"/>
  <c r="D74" i="1"/>
  <c r="D87" i="1" s="1"/>
  <c r="E38" i="1"/>
  <c r="E87" i="1" s="1"/>
  <c r="F38" i="1"/>
  <c r="F87" i="1" s="1"/>
  <c r="H24" i="1"/>
  <c r="G75" i="1"/>
  <c r="H75" i="1"/>
  <c r="H74" i="1"/>
  <c r="H21" i="1"/>
  <c r="G43" i="1"/>
  <c r="G26" i="1"/>
  <c r="G24" i="1"/>
  <c r="H77" i="1"/>
  <c r="H8" i="1"/>
  <c r="H70" i="1"/>
  <c r="H43" i="1"/>
  <c r="G21" i="1"/>
  <c r="F23" i="1"/>
  <c r="G8" i="1"/>
  <c r="G61" i="1"/>
  <c r="G118" i="1"/>
  <c r="E23" i="1"/>
  <c r="H23" i="1" s="1"/>
  <c r="H48" i="1"/>
  <c r="G63" i="1"/>
  <c r="H26" i="1"/>
  <c r="G70" i="1"/>
  <c r="G58" i="1"/>
  <c r="H58" i="1"/>
  <c r="G13" i="1"/>
  <c r="H13" i="1"/>
  <c r="H63" i="1"/>
  <c r="G48" i="1"/>
  <c r="G15" i="1"/>
  <c r="F20" i="1"/>
  <c r="H15" i="1"/>
  <c r="H61" i="1"/>
  <c r="G74" i="1" l="1"/>
  <c r="H118" i="1"/>
  <c r="H119" i="1"/>
  <c r="D120" i="1"/>
  <c r="H38" i="1"/>
  <c r="G38" i="1"/>
  <c r="E120" i="1"/>
  <c r="F120" i="1"/>
  <c r="G119" i="1"/>
  <c r="G23" i="1"/>
  <c r="G20" i="1"/>
  <c r="H20" i="1"/>
  <c r="H87" i="1" l="1"/>
  <c r="G87" i="1"/>
  <c r="H120" i="1"/>
  <c r="G120" i="1"/>
</calcChain>
</file>

<file path=xl/sharedStrings.xml><?xml version="1.0" encoding="utf-8"?>
<sst xmlns="http://schemas.openxmlformats.org/spreadsheetml/2006/main" count="199" uniqueCount="139">
  <si>
    <t>Освіта</t>
  </si>
  <si>
    <t>Охорона та раціональне використання природних ресурсів</t>
  </si>
  <si>
    <t>Спеціальний фонд</t>
  </si>
  <si>
    <t>в т.ч.</t>
  </si>
  <si>
    <t>заробітна плата з нарахуваннями</t>
  </si>
  <si>
    <t>продукти харчування</t>
  </si>
  <si>
    <t>оплата комунальних послуг та енергоносіїв</t>
  </si>
  <si>
    <t xml:space="preserve"> ВИДАТКИ</t>
  </si>
  <si>
    <t>соціальне забезпечення</t>
  </si>
  <si>
    <t>ДЮСШ</t>
  </si>
  <si>
    <t xml:space="preserve">КЗ-МЦ ФЗН «Спорт для всіх»  </t>
  </si>
  <si>
    <t>Начальник фінансового управління ЛМР</t>
  </si>
  <si>
    <t>1000</t>
  </si>
  <si>
    <t>0100</t>
  </si>
  <si>
    <t>КПКВ</t>
  </si>
  <si>
    <t>інші видатки</t>
  </si>
  <si>
    <t xml:space="preserve">інші видатки </t>
  </si>
  <si>
    <t>в т.ч. видатки за рахунок освітньої субвенції:</t>
  </si>
  <si>
    <t>2000</t>
  </si>
  <si>
    <t>2010</t>
  </si>
  <si>
    <t>3000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</si>
  <si>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</si>
  <si>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</si>
  <si>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4000</t>
  </si>
  <si>
    <t>5000</t>
  </si>
  <si>
    <t>5031</t>
  </si>
  <si>
    <t>5061</t>
  </si>
  <si>
    <t>6000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</si>
  <si>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</si>
  <si>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</si>
  <si>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Державне управління</t>
  </si>
  <si>
    <t>Соціальний захист та соціальне забезпечення</t>
  </si>
  <si>
    <t>Культура і мистецтво</t>
  </si>
  <si>
    <t>Загальний фонд</t>
  </si>
  <si>
    <t>Фізична культура і спорт</t>
  </si>
  <si>
    <t>Житлово - комунальне господарство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</si>
  <si>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</si>
  <si>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</si>
  <si>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2144</t>
  </si>
  <si>
    <t>Централізовані заходи з лікування хворих на цукровий та нецукровий діабет</t>
  </si>
  <si>
    <t>3032</t>
  </si>
  <si>
    <t>3033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</si>
  <si>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</si>
  <si>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3140</t>
  </si>
  <si>
    <t>3121</t>
  </si>
  <si>
    <t>Заходи державної політики з питань сім'ї</t>
  </si>
  <si>
    <t>3123</t>
  </si>
  <si>
    <t>6030</t>
  </si>
  <si>
    <t>Організація благоустрою населених пунктів</t>
  </si>
  <si>
    <t>7400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</si>
  <si>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</si>
  <si>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</si>
  <si>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</si>
  <si>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</si>
  <si>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7321</t>
  </si>
  <si>
    <t>Будівництво освітніх установ та закладів</t>
  </si>
  <si>
    <t>8311</t>
  </si>
  <si>
    <t>2111</t>
  </si>
  <si>
    <t>6013</t>
  </si>
  <si>
    <t>Забезпечення діяльності водопровідно-каналізаційного господарства</t>
  </si>
  <si>
    <t>7461</t>
  </si>
  <si>
    <t>КНП "ЦПМСД"</t>
  </si>
  <si>
    <t>7322</t>
  </si>
  <si>
    <t>Будівництво медичних установ та закладів</t>
  </si>
  <si>
    <t>КНП "Люботинська міська лікарня"</t>
  </si>
  <si>
    <t>7330</t>
  </si>
  <si>
    <t>3035</t>
  </si>
  <si>
    <t>Компенсаційні виплати за пільговий проїзд окремих категорій громадян на залізничному транспорті</t>
  </si>
  <si>
    <t>Будівництво інших об`єктів комунальної власності</t>
  </si>
  <si>
    <t>Вик.: Вакуленко О.</t>
  </si>
  <si>
    <t>3242</t>
  </si>
  <si>
    <t>Інші заходи у сфері соціального захисту і соціального забезпечення</t>
  </si>
  <si>
    <t>3031</t>
  </si>
  <si>
    <t>Надання інших пільг окремим категоріям громадян відповідно до законодавства</t>
  </si>
  <si>
    <t>(тис.грн)</t>
  </si>
  <si>
    <t>7350</t>
  </si>
  <si>
    <t>Розроблення схем планування та забудови територій (містобудівної документації)</t>
  </si>
  <si>
    <t>Ірина ЯЛОВЕНКО</t>
  </si>
  <si>
    <t>6011</t>
  </si>
  <si>
    <t>Експлуатація та технічне обслуговування житлового фонду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</si>
  <si>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</si>
  <si>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</si>
  <si>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 ЗВІТ ПРО ВИКОНАННЯ БЮДЖЕТУ ЛЮБОТИНСЬКОЇ МІСЬКОЇ ТЕРИТОРІАЛЬНОЇ ГРОМАДИ</t>
  </si>
  <si>
    <t>Надання загальної середньої освіти закладами загальної середньої освіти, в т.ч.:</t>
  </si>
  <si>
    <t>1031</t>
  </si>
  <si>
    <t>Утримання та забезпечення діяльності центрів соціальних служб</t>
  </si>
  <si>
    <t>8710</t>
  </si>
  <si>
    <t>Резервний фонд місцевого бюджету</t>
  </si>
  <si>
    <t>Культура і мистецство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</si>
  <si>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</si>
  <si>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</si>
  <si>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в т.ч. видатки за рахунок залишку освітньої субвенції:</t>
  </si>
  <si>
    <t>1061</t>
  </si>
  <si>
    <t>7300</t>
  </si>
  <si>
    <t>Будівництво та регіональний розвиток</t>
  </si>
  <si>
    <t>7370</t>
  </si>
  <si>
    <t>Реалізація інших заходів щодо соціально-економічного розвитку територій</t>
  </si>
  <si>
    <t>7650</t>
  </si>
  <si>
    <t>Проведення експертної  грошової  оцінки  земельної ділянки чи права на неї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</si>
  <si>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</si>
  <si>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</si>
  <si>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Охорона здоров'я</t>
  </si>
  <si>
    <t>медикаменти та перв'язувальні матеріали</t>
  </si>
  <si>
    <t>Відхилення
+; -</t>
  </si>
  <si>
    <t>9770</t>
  </si>
  <si>
    <t>Інші субвенції з місцевого бюджету</t>
  </si>
  <si>
    <t>Найменування</t>
  </si>
  <si>
    <t>Затверджено на 2021 рік</t>
  </si>
  <si>
    <t>Затверджено на 2021 рік з урахуванням змін</t>
  </si>
  <si>
    <t>Затверджено на звітній період</t>
  </si>
  <si>
    <t>% виконання до плану на звітній період</t>
  </si>
  <si>
    <t>7000</t>
  </si>
  <si>
    <t>Економічна діяльність</t>
  </si>
  <si>
    <t>7600</t>
  </si>
  <si>
    <t>Інші програми та заходи, пов'язані з економічною діяльністю</t>
  </si>
  <si>
    <t>8000</t>
  </si>
  <si>
    <t>Інша діяльність</t>
  </si>
  <si>
    <t>Охорона навколишнього природного середовища</t>
  </si>
  <si>
    <t>8300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</si>
  <si>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</si>
  <si>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</si>
  <si>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 xml:space="preserve"> ВСЬОГО загальний фонд</t>
  </si>
  <si>
    <t xml:space="preserve"> ВСЬОГО спеціальний фонд</t>
  </si>
  <si>
    <t>РАЗОМ загальний і спеціальний фонд</t>
  </si>
  <si>
    <t xml:space="preserve"> Власні надходження бюджетних установ</t>
  </si>
  <si>
    <t>3210</t>
  </si>
  <si>
    <t>Організація  та проведення громадських робіт</t>
  </si>
  <si>
    <t>8220</t>
  </si>
  <si>
    <t>Заходи та роботи з мобілізаційної підготовки місцевого значення</t>
  </si>
  <si>
    <t>8700</t>
  </si>
  <si>
    <t xml:space="preserve">Резервний фонд </t>
  </si>
  <si>
    <t>7325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</si>
  <si>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</si>
  <si>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</si>
  <si>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Будівництво споруд, установ та закладів фізичної культури і спорту</t>
  </si>
  <si>
    <t>9800</t>
  </si>
  <si>
    <t>Субвенція з місцевого бюджету державному бюджету на використання програм соціально-економічного розвитку регіонів</t>
  </si>
  <si>
    <t>за січень-липень 2021 року</t>
  </si>
  <si>
    <t>Виконано за січень-липень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</si>
</sst>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00"/>
  </numFmts>
  <fonts count="24" x14ac:knownFonts="1"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0"/>
      <name val="Arial Cyr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122">
    <xf numFmtId="0" fontId="0" fillId="0" borderId="0" xfId="0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8" fillId="0" borderId="0" xfId="0" applyFont="1"/>
    <xf numFmtId="0" fontId="9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justify" vertical="center" wrapText="1"/>
    </xf>
    <xf numFmtId="0" fontId="6" fillId="0" borderId="0" xfId="0" applyFont="1"/>
    <xf numFmtId="49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vertical="center" wrapText="1"/>
    </xf>
    <xf numFmtId="0" fontId="14" fillId="0" borderId="0" xfId="0" applyFont="1"/>
    <xf numFmtId="0" fontId="0" fillId="0" borderId="0" xfId="0" applyFont="1"/>
    <xf numFmtId="164" fontId="1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  <xf numFmtId="49" fontId="11" fillId="4" borderId="4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0" fontId="17" fillId="0" borderId="0" xfId="0" applyFont="1"/>
    <xf numFmtId="164" fontId="20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wrapText="1"/>
    </xf>
    <xf numFmtId="164" fontId="21" fillId="0" borderId="1" xfId="0" applyNumberFormat="1" applyFont="1" applyBorder="1"/>
    <xf numFmtId="0" fontId="18" fillId="0" borderId="0" xfId="0" applyFont="1"/>
    <xf numFmtId="0" fontId="15" fillId="0" borderId="0" xfId="0" applyFont="1"/>
    <xf numFmtId="0" fontId="3" fillId="0" borderId="1" xfId="0" applyFont="1" applyFill="1" applyBorder="1" applyAlignment="1">
      <alignment horizontal="justify" vertical="center" wrapText="1"/>
    </xf>
    <xf numFmtId="165" fontId="17" fillId="0" borderId="0" xfId="0" applyNumberFormat="1" applyFont="1"/>
    <xf numFmtId="0" fontId="2" fillId="0" borderId="0" xfId="0" applyFont="1" applyAlignment="1">
      <alignment horizontal="center"/>
    </xf>
    <xf numFmtId="49" fontId="3" fillId="5" borderId="1" xfId="0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 wrapText="1"/>
    </xf>
    <xf numFmtId="165" fontId="15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3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justify" vertical="center" wrapText="1"/>
    </xf>
    <xf numFmtId="165" fontId="3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ont="1"/>
    <xf numFmtId="0" fontId="3" fillId="5" borderId="1" xfId="0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0" fillId="5" borderId="0" xfId="0" applyFill="1"/>
    <xf numFmtId="0" fontId="5" fillId="5" borderId="1" xfId="0" applyFont="1" applyFill="1" applyBorder="1" applyAlignment="1">
      <alignment horizontal="justify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0" fontId="0" fillId="5" borderId="0" xfId="0" applyFont="1" applyFill="1"/>
    <xf numFmtId="0" fontId="5" fillId="5" borderId="1" xfId="0" applyFont="1" applyFill="1" applyBorder="1" applyAlignment="1">
      <alignment vertical="center"/>
    </xf>
    <xf numFmtId="49" fontId="5" fillId="5" borderId="3" xfId="0" applyNumberFormat="1" applyFont="1" applyFill="1" applyBorder="1" applyAlignment="1">
      <alignment horizontal="center" vertical="center"/>
    </xf>
    <xf numFmtId="165" fontId="5" fillId="5" borderId="3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5" fontId="15" fillId="5" borderId="1" xfId="0" applyNumberFormat="1" applyFont="1" applyFill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 wrapText="1"/>
    </xf>
    <xf numFmtId="0" fontId="8" fillId="5" borderId="0" xfId="0" applyFont="1" applyFill="1"/>
    <xf numFmtId="49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justify" vertical="center" wrapText="1"/>
    </xf>
    <xf numFmtId="165" fontId="11" fillId="5" borderId="1" xfId="0" applyNumberFormat="1" applyFont="1" applyFill="1" applyBorder="1" applyAlignment="1">
      <alignment horizontal="center" vertical="center" wrapText="1"/>
    </xf>
    <xf numFmtId="165" fontId="11" fillId="5" borderId="1" xfId="0" applyNumberFormat="1" applyFont="1" applyFill="1" applyBorder="1" applyAlignment="1">
      <alignment horizontal="center" vertical="center"/>
    </xf>
    <xf numFmtId="0" fontId="22" fillId="5" borderId="0" xfId="0" applyFont="1" applyFill="1"/>
    <xf numFmtId="0" fontId="3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49" fontId="3" fillId="5" borderId="3" xfId="0" applyNumberFormat="1" applyFont="1" applyFill="1" applyBorder="1" applyAlignment="1">
      <alignment horizontal="center" vertical="center"/>
    </xf>
    <xf numFmtId="0" fontId="12" fillId="5" borderId="0" xfId="0" applyFont="1" applyFill="1"/>
    <xf numFmtId="165" fontId="0" fillId="5" borderId="0" xfId="0" applyNumberFormat="1" applyFont="1" applyFill="1"/>
    <xf numFmtId="165" fontId="0" fillId="5" borderId="0" xfId="0" applyNumberFormat="1" applyFill="1"/>
    <xf numFmtId="166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justify" vertical="center" wrapText="1"/>
    </xf>
    <xf numFmtId="165" fontId="5" fillId="5" borderId="1" xfId="0" applyNumberFormat="1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7" fillId="5" borderId="2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justify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165" fontId="19" fillId="5" borderId="1" xfId="0" applyNumberFormat="1" applyFont="1" applyFill="1" applyBorder="1" applyAlignment="1">
      <alignment horizontal="center" vertical="center" wrapText="1"/>
    </xf>
    <xf numFmtId="165" fontId="20" fillId="5" borderId="2" xfId="0" applyNumberFormat="1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3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9"/>
  <sheetViews>
    <sheetView tabSelected="1" view="pageBreakPreview" topLeftCell="A58" zoomScale="85" zoomScaleNormal="112" zoomScaleSheetLayoutView="85" workbookViewId="0">
      <selection activeCell="E85" sqref="E85:F85"/>
    </sheetView>
  </sheetViews>
  <sheetFormatPr defaultRowHeight="12.75" x14ac:dyDescent="0.2"/>
  <cols>
    <col min="1" max="1" width="7.42578125" customWidth="1"/>
    <col min="2" max="2" width="68.28515625" customWidth="1"/>
    <col min="3" max="3" width="12.28515625" customWidth="1"/>
    <col min="4" max="4" width="12.42578125" style="37" customWidth="1"/>
    <col min="5" max="5" width="11.85546875" style="37" customWidth="1"/>
    <col min="6" max="6" width="12.85546875" style="37" customWidth="1"/>
    <col min="7" max="7" width="11.5703125" style="37" customWidth="1"/>
    <col min="8" max="8" width="9.5703125" style="37" customWidth="1"/>
    <col min="10" max="10" width="10.140625" bestFit="1" customWidth="1"/>
    <col min="13" max="13" width="9" customWidth="1"/>
  </cols>
  <sheetData>
    <row r="1" spans="1:8" ht="15.75" x14ac:dyDescent="0.25">
      <c r="A1" s="45"/>
      <c r="B1" s="45"/>
      <c r="C1" s="49"/>
      <c r="D1" s="45"/>
      <c r="E1" s="45"/>
      <c r="F1" s="45"/>
      <c r="G1" s="45"/>
      <c r="H1" s="45"/>
    </row>
    <row r="2" spans="1:8" ht="14.25" x14ac:dyDescent="0.2">
      <c r="A2" s="110" t="s">
        <v>82</v>
      </c>
      <c r="B2" s="110"/>
      <c r="C2" s="110"/>
      <c r="D2" s="110"/>
      <c r="E2" s="110"/>
      <c r="F2" s="110"/>
      <c r="G2" s="110"/>
      <c r="H2" s="110"/>
    </row>
    <row r="3" spans="1:8" ht="15.75" x14ac:dyDescent="0.25">
      <c r="A3" s="109" t="s">
        <v>137</v>
      </c>
      <c r="B3" s="109"/>
      <c r="C3" s="109"/>
      <c r="D3" s="109"/>
      <c r="E3" s="109"/>
      <c r="F3" s="109"/>
      <c r="G3" s="109"/>
      <c r="H3" s="109"/>
    </row>
    <row r="4" spans="1:8" ht="15.75" x14ac:dyDescent="0.25">
      <c r="A4" s="109" t="s">
        <v>7</v>
      </c>
      <c r="B4" s="109"/>
      <c r="C4" s="109"/>
      <c r="D4" s="109"/>
      <c r="E4" s="109"/>
      <c r="F4" s="109"/>
      <c r="G4" s="109"/>
      <c r="H4" s="109"/>
    </row>
    <row r="5" spans="1:8" ht="12.75" customHeight="1" x14ac:dyDescent="0.25">
      <c r="B5" s="108" t="s">
        <v>74</v>
      </c>
      <c r="C5" s="108"/>
      <c r="D5" s="108"/>
      <c r="E5" s="108"/>
      <c r="F5" s="108"/>
      <c r="G5" s="108"/>
      <c r="H5" s="108"/>
    </row>
    <row r="6" spans="1:8" ht="78" customHeight="1" x14ac:dyDescent="0.2">
      <c r="A6" s="5" t="s">
        <v>14</v>
      </c>
      <c r="B6" s="51" t="s">
        <v>106</v>
      </c>
      <c r="C6" s="51" t="s">
        <v>107</v>
      </c>
      <c r="D6" s="51" t="s">
        <v>108</v>
      </c>
      <c r="E6" s="51" t="s">
        <v>109</v>
      </c>
      <c r="F6" s="51" t="s">
        <v>138</v>
      </c>
      <c r="G6" s="51" t="s">
        <v>103</v>
      </c>
      <c r="H6" s="51" t="s">
        <v>110</v>
      </c>
    </row>
    <row r="7" spans="1:8" ht="15.75" customHeight="1" x14ac:dyDescent="0.2">
      <c r="A7" s="116" t="s">
        <v>33</v>
      </c>
      <c r="B7" s="117"/>
      <c r="C7" s="117"/>
      <c r="D7" s="117"/>
      <c r="E7" s="117"/>
      <c r="F7" s="117"/>
      <c r="G7" s="117"/>
      <c r="H7" s="118"/>
    </row>
    <row r="8" spans="1:8" s="63" customFormat="1" ht="17.25" customHeight="1" x14ac:dyDescent="0.2">
      <c r="A8" s="46" t="s">
        <v>13</v>
      </c>
      <c r="B8" s="62" t="s">
        <v>30</v>
      </c>
      <c r="C8" s="50">
        <f>C10+C11+C12</f>
        <v>24924.780999999999</v>
      </c>
      <c r="D8" s="50">
        <f>D10+D11+D12</f>
        <v>25500.599000000002</v>
      </c>
      <c r="E8" s="50">
        <f>E10+E11+E12</f>
        <v>14596.123</v>
      </c>
      <c r="F8" s="50">
        <f>F10+F11+F12</f>
        <v>14456.063</v>
      </c>
      <c r="G8" s="57">
        <f>F8-E8</f>
        <v>-140.05999999999949</v>
      </c>
      <c r="H8" s="58">
        <f>F8/E8*100</f>
        <v>99.04043011969685</v>
      </c>
    </row>
    <row r="9" spans="1:8" ht="14.25" customHeight="1" x14ac:dyDescent="0.2">
      <c r="A9" s="9"/>
      <c r="B9" s="7" t="s">
        <v>3</v>
      </c>
      <c r="C9" s="95"/>
      <c r="D9" s="100"/>
      <c r="E9" s="100"/>
      <c r="F9" s="100"/>
      <c r="G9" s="32"/>
      <c r="H9" s="10"/>
    </row>
    <row r="10" spans="1:8" ht="18" customHeight="1" x14ac:dyDescent="0.2">
      <c r="A10" s="9"/>
      <c r="B10" s="7" t="s">
        <v>4</v>
      </c>
      <c r="C10" s="47">
        <v>23666.550999999999</v>
      </c>
      <c r="D10" s="47">
        <v>23961.489000000001</v>
      </c>
      <c r="E10" s="47">
        <v>13605.567999999999</v>
      </c>
      <c r="F10" s="47">
        <v>13605.42</v>
      </c>
      <c r="G10" s="32">
        <f>F10-E10</f>
        <v>-0.14799999999922875</v>
      </c>
      <c r="H10" s="10">
        <f>IF(E10=0,0,F10/E10*100)</f>
        <v>99.998912210059885</v>
      </c>
    </row>
    <row r="11" spans="1:8" ht="18.75" customHeight="1" x14ac:dyDescent="0.2">
      <c r="A11" s="9"/>
      <c r="B11" s="7" t="s">
        <v>6</v>
      </c>
      <c r="C11" s="47">
        <v>591.44600000000003</v>
      </c>
      <c r="D11" s="47">
        <v>668.93299999999999</v>
      </c>
      <c r="E11" s="47">
        <v>351.01799999999997</v>
      </c>
      <c r="F11" s="47">
        <v>307.81099999999998</v>
      </c>
      <c r="G11" s="32">
        <f>F11-E11</f>
        <v>-43.206999999999994</v>
      </c>
      <c r="H11" s="10">
        <f>IF(E11=0,0,F11/E11*100)</f>
        <v>87.69094462392242</v>
      </c>
    </row>
    <row r="12" spans="1:8" ht="18" customHeight="1" x14ac:dyDescent="0.2">
      <c r="A12" s="9"/>
      <c r="B12" s="7" t="s">
        <v>15</v>
      </c>
      <c r="C12" s="47">
        <v>666.78399999999999</v>
      </c>
      <c r="D12" s="47">
        <v>870.17700000000002</v>
      </c>
      <c r="E12" s="47">
        <v>639.53700000000003</v>
      </c>
      <c r="F12" s="47">
        <v>542.83199999999999</v>
      </c>
      <c r="G12" s="32">
        <f>F12-E12</f>
        <v>-96.705000000000041</v>
      </c>
      <c r="H12" s="10">
        <f>IF(E12=0,0,F12/E12*100)</f>
        <v>84.87890458253392</v>
      </c>
    </row>
    <row r="13" spans="1:8" s="63" customFormat="1" ht="15.75" customHeight="1" x14ac:dyDescent="0.2">
      <c r="A13" s="46" t="s">
        <v>12</v>
      </c>
      <c r="B13" s="62" t="s">
        <v>0</v>
      </c>
      <c r="C13" s="50">
        <f>C15+C16+C17+C18+C19</f>
        <v>117535.72400000002</v>
      </c>
      <c r="D13" s="50">
        <f>D15+D16+D17+D18+D19</f>
        <v>120634.28199999999</v>
      </c>
      <c r="E13" s="50">
        <f>E15+E16+E17+E18+E19</f>
        <v>67488.343999999997</v>
      </c>
      <c r="F13" s="50">
        <f>F15+F16+F17+F18+F19</f>
        <v>61263.705000000002</v>
      </c>
      <c r="G13" s="57">
        <f>F13-E13</f>
        <v>-6224.6389999999956</v>
      </c>
      <c r="H13" s="58">
        <f>F13/E13*100</f>
        <v>90.776719902921315</v>
      </c>
    </row>
    <row r="14" spans="1:8" s="63" customFormat="1" ht="14.25" customHeight="1" x14ac:dyDescent="0.2">
      <c r="A14" s="46"/>
      <c r="B14" s="64" t="s">
        <v>3</v>
      </c>
      <c r="C14" s="95"/>
      <c r="D14" s="47"/>
      <c r="E14" s="47"/>
      <c r="F14" s="47"/>
      <c r="G14" s="47"/>
      <c r="H14" s="65"/>
    </row>
    <row r="15" spans="1:8" s="63" customFormat="1" ht="16.5" customHeight="1" x14ac:dyDescent="0.2">
      <c r="A15" s="46"/>
      <c r="B15" s="64" t="s">
        <v>4</v>
      </c>
      <c r="C15" s="47">
        <v>102575.304</v>
      </c>
      <c r="D15" s="47">
        <v>102588.696</v>
      </c>
      <c r="E15" s="47">
        <v>60145.498</v>
      </c>
      <c r="F15" s="47">
        <v>54567.955000000002</v>
      </c>
      <c r="G15" s="66">
        <f t="shared" ref="G15:G20" si="0">F15-E15</f>
        <v>-5577.5429999999978</v>
      </c>
      <c r="H15" s="65">
        <f t="shared" ref="H15:H25" si="1">IF(E15=0,0,F15/E15*100)</f>
        <v>90.726582727771259</v>
      </c>
    </row>
    <row r="16" spans="1:8" s="63" customFormat="1" ht="17.25" customHeight="1" x14ac:dyDescent="0.2">
      <c r="A16" s="46"/>
      <c r="B16" s="64" t="s">
        <v>5</v>
      </c>
      <c r="C16" s="47">
        <v>3356.6260000000002</v>
      </c>
      <c r="D16" s="47">
        <v>3356.6260000000002</v>
      </c>
      <c r="E16" s="47">
        <v>1306.9960000000001</v>
      </c>
      <c r="F16" s="47">
        <v>1256.2739999999999</v>
      </c>
      <c r="G16" s="66">
        <f t="shared" si="0"/>
        <v>-50.722000000000207</v>
      </c>
      <c r="H16" s="65">
        <f t="shared" si="1"/>
        <v>96.119192407627864</v>
      </c>
    </row>
    <row r="17" spans="1:8" s="63" customFormat="1" ht="18" customHeight="1" x14ac:dyDescent="0.2">
      <c r="A17" s="46"/>
      <c r="B17" s="64" t="s">
        <v>6</v>
      </c>
      <c r="C17" s="47">
        <v>8050.8069999999998</v>
      </c>
      <c r="D17" s="47">
        <v>8528.5439999999999</v>
      </c>
      <c r="E17" s="47">
        <v>3610.7939999999999</v>
      </c>
      <c r="F17" s="47">
        <v>3422.4569999999999</v>
      </c>
      <c r="G17" s="66">
        <f t="shared" si="0"/>
        <v>-188.33699999999999</v>
      </c>
      <c r="H17" s="65">
        <f t="shared" si="1"/>
        <v>94.784055806008311</v>
      </c>
    </row>
    <row r="18" spans="1:8" s="63" customFormat="1" ht="18.75" customHeight="1" x14ac:dyDescent="0.2">
      <c r="A18" s="46"/>
      <c r="B18" s="64" t="s">
        <v>8</v>
      </c>
      <c r="C18" s="47">
        <v>57.24</v>
      </c>
      <c r="D18" s="47">
        <v>49.55</v>
      </c>
      <c r="E18" s="47">
        <v>9.5500000000000007</v>
      </c>
      <c r="F18" s="47">
        <v>9.5500000000000007</v>
      </c>
      <c r="G18" s="66">
        <f t="shared" si="0"/>
        <v>0</v>
      </c>
      <c r="H18" s="65">
        <f t="shared" si="1"/>
        <v>100</v>
      </c>
    </row>
    <row r="19" spans="1:8" s="63" customFormat="1" ht="17.25" customHeight="1" x14ac:dyDescent="0.2">
      <c r="A19" s="46"/>
      <c r="B19" s="64" t="s">
        <v>16</v>
      </c>
      <c r="C19" s="47">
        <v>3495.7469999999998</v>
      </c>
      <c r="D19" s="47">
        <v>6110.866</v>
      </c>
      <c r="E19" s="47">
        <v>2415.5059999999999</v>
      </c>
      <c r="F19" s="47">
        <v>2007.4690000000001</v>
      </c>
      <c r="G19" s="66">
        <f t="shared" si="0"/>
        <v>-408.03699999999981</v>
      </c>
      <c r="H19" s="65">
        <f t="shared" si="1"/>
        <v>83.107597331573601</v>
      </c>
    </row>
    <row r="20" spans="1:8" s="63" customFormat="1" ht="15" customHeight="1" x14ac:dyDescent="0.2">
      <c r="A20" s="46"/>
      <c r="B20" s="56" t="s">
        <v>17</v>
      </c>
      <c r="C20" s="50">
        <f t="shared" ref="C20:F24" si="2">C21</f>
        <v>60509.7</v>
      </c>
      <c r="D20" s="50">
        <f t="shared" si="2"/>
        <v>60509.7</v>
      </c>
      <c r="E20" s="50">
        <f t="shared" si="2"/>
        <v>37101.199999999997</v>
      </c>
      <c r="F20" s="50">
        <f t="shared" si="2"/>
        <v>31577.023000000001</v>
      </c>
      <c r="G20" s="57">
        <f t="shared" si="0"/>
        <v>-5524.176999999996</v>
      </c>
      <c r="H20" s="65">
        <f t="shared" si="1"/>
        <v>85.110516640971184</v>
      </c>
    </row>
    <row r="21" spans="1:8" s="63" customFormat="1" ht="24.75" customHeight="1" x14ac:dyDescent="0.2">
      <c r="A21" s="67" t="s">
        <v>84</v>
      </c>
      <c r="B21" s="68" t="s">
        <v>83</v>
      </c>
      <c r="C21" s="69">
        <f t="shared" si="2"/>
        <v>60509.7</v>
      </c>
      <c r="D21" s="69">
        <f t="shared" si="2"/>
        <v>60509.7</v>
      </c>
      <c r="E21" s="69">
        <f t="shared" si="2"/>
        <v>37101.199999999997</v>
      </c>
      <c r="F21" s="69">
        <f t="shared" si="2"/>
        <v>31577.023000000001</v>
      </c>
      <c r="G21" s="70">
        <f t="shared" ref="G21:G26" si="3">F21-E21</f>
        <v>-5524.176999999996</v>
      </c>
      <c r="H21" s="71">
        <f t="shared" si="1"/>
        <v>85.110516640971184</v>
      </c>
    </row>
    <row r="22" spans="1:8" s="63" customFormat="1" ht="18.75" customHeight="1" x14ac:dyDescent="0.2">
      <c r="A22" s="46"/>
      <c r="B22" s="64" t="s">
        <v>4</v>
      </c>
      <c r="C22" s="47">
        <v>60509.7</v>
      </c>
      <c r="D22" s="47">
        <v>60509.7</v>
      </c>
      <c r="E22" s="47">
        <v>37101.199999999997</v>
      </c>
      <c r="F22" s="47">
        <v>31577.023000000001</v>
      </c>
      <c r="G22" s="66">
        <f t="shared" si="3"/>
        <v>-5524.176999999996</v>
      </c>
      <c r="H22" s="71">
        <f t="shared" si="1"/>
        <v>85.110516640971184</v>
      </c>
    </row>
    <row r="23" spans="1:8" s="63" customFormat="1" ht="18.75" customHeight="1" x14ac:dyDescent="0.2">
      <c r="A23" s="46"/>
      <c r="B23" s="56" t="s">
        <v>91</v>
      </c>
      <c r="C23" s="50">
        <f t="shared" si="2"/>
        <v>0</v>
      </c>
      <c r="D23" s="50">
        <f t="shared" si="2"/>
        <v>1479.7159999999999</v>
      </c>
      <c r="E23" s="50">
        <f t="shared" si="2"/>
        <v>236.012</v>
      </c>
      <c r="F23" s="50">
        <f t="shared" si="2"/>
        <v>236.011</v>
      </c>
      <c r="G23" s="57">
        <f t="shared" si="3"/>
        <v>-1.0000000000047748E-3</v>
      </c>
      <c r="H23" s="65">
        <f t="shared" si="1"/>
        <v>99.999576292730879</v>
      </c>
    </row>
    <row r="24" spans="1:8" s="63" customFormat="1" ht="27" customHeight="1" x14ac:dyDescent="0.2">
      <c r="A24" s="67" t="s">
        <v>92</v>
      </c>
      <c r="B24" s="68" t="s">
        <v>83</v>
      </c>
      <c r="C24" s="69">
        <f t="shared" si="2"/>
        <v>0</v>
      </c>
      <c r="D24" s="69">
        <f t="shared" si="2"/>
        <v>1479.7159999999999</v>
      </c>
      <c r="E24" s="69">
        <f t="shared" si="2"/>
        <v>236.012</v>
      </c>
      <c r="F24" s="69">
        <f t="shared" si="2"/>
        <v>236.011</v>
      </c>
      <c r="G24" s="70">
        <f t="shared" si="3"/>
        <v>-1.0000000000047748E-3</v>
      </c>
      <c r="H24" s="71">
        <f t="shared" si="1"/>
        <v>99.999576292730879</v>
      </c>
    </row>
    <row r="25" spans="1:8" s="63" customFormat="1" ht="18.75" customHeight="1" x14ac:dyDescent="0.2">
      <c r="A25" s="46"/>
      <c r="B25" s="64" t="s">
        <v>16</v>
      </c>
      <c r="C25" s="47">
        <v>0</v>
      </c>
      <c r="D25" s="47">
        <v>1479.7159999999999</v>
      </c>
      <c r="E25" s="47">
        <v>236.012</v>
      </c>
      <c r="F25" s="47">
        <v>236.011</v>
      </c>
      <c r="G25" s="70">
        <f t="shared" si="3"/>
        <v>-1.0000000000047748E-3</v>
      </c>
      <c r="H25" s="71">
        <f t="shared" si="1"/>
        <v>99.999576292730879</v>
      </c>
    </row>
    <row r="26" spans="1:8" s="63" customFormat="1" ht="16.5" customHeight="1" x14ac:dyDescent="0.2">
      <c r="A26" s="46" t="s">
        <v>18</v>
      </c>
      <c r="B26" s="62" t="s">
        <v>101</v>
      </c>
      <c r="C26" s="50">
        <f>C28+C29+C30+C31+C32+C33</f>
        <v>3254.9310000000005</v>
      </c>
      <c r="D26" s="50">
        <f>D28+D29+D30+D31+D32+D33</f>
        <v>5518.5529999999999</v>
      </c>
      <c r="E26" s="50">
        <f>E28+E29+E30+E31+E32+E33</f>
        <v>3928.8149999999996</v>
      </c>
      <c r="F26" s="50">
        <f>F28+F29+F30+F31+F32+F33</f>
        <v>3271.1959999999995</v>
      </c>
      <c r="G26" s="57">
        <f t="shared" si="3"/>
        <v>-657.61900000000014</v>
      </c>
      <c r="H26" s="58">
        <f>F26/E26*100</f>
        <v>83.261645050734117</v>
      </c>
    </row>
    <row r="27" spans="1:8" ht="14.25" customHeight="1" x14ac:dyDescent="0.2">
      <c r="A27" s="9"/>
      <c r="B27" s="7" t="s">
        <v>3</v>
      </c>
      <c r="C27" s="95"/>
      <c r="D27" s="101"/>
      <c r="E27" s="101"/>
      <c r="F27" s="101"/>
      <c r="G27" s="36"/>
      <c r="H27" s="25"/>
    </row>
    <row r="28" spans="1:8" ht="21" customHeight="1" x14ac:dyDescent="0.2">
      <c r="A28" s="9"/>
      <c r="B28" s="7" t="s">
        <v>4</v>
      </c>
      <c r="C28" s="47">
        <v>87.84</v>
      </c>
      <c r="D28" s="47">
        <v>87.84</v>
      </c>
      <c r="E28" s="47">
        <v>51.24</v>
      </c>
      <c r="F28" s="47">
        <v>18.873999999999999</v>
      </c>
      <c r="G28" s="32">
        <f t="shared" ref="G28:G33" si="4">F28-E28</f>
        <v>-32.366</v>
      </c>
      <c r="H28" s="10">
        <f t="shared" ref="H28:H33" si="5">IF(E28=0,0,F28/E28*100)</f>
        <v>36.834504293520681</v>
      </c>
    </row>
    <row r="29" spans="1:8" ht="18.75" customHeight="1" x14ac:dyDescent="0.2">
      <c r="A29" s="9"/>
      <c r="B29" s="7" t="s">
        <v>102</v>
      </c>
      <c r="C29" s="47">
        <v>0</v>
      </c>
      <c r="D29" s="47">
        <v>447.43</v>
      </c>
      <c r="E29" s="47">
        <v>332.43</v>
      </c>
      <c r="F29" s="47">
        <v>330.20299999999997</v>
      </c>
      <c r="G29" s="32">
        <f t="shared" si="4"/>
        <v>-2.2270000000000323</v>
      </c>
      <c r="H29" s="10">
        <f t="shared" si="5"/>
        <v>99.330084529073787</v>
      </c>
    </row>
    <row r="30" spans="1:8" ht="19.5" hidden="1" customHeight="1" x14ac:dyDescent="0.2">
      <c r="A30" s="9"/>
      <c r="B30" s="7" t="s">
        <v>5</v>
      </c>
      <c r="C30" s="47"/>
      <c r="D30" s="48"/>
      <c r="E30" s="48"/>
      <c r="F30" s="48"/>
      <c r="G30" s="36">
        <f t="shared" si="4"/>
        <v>0</v>
      </c>
      <c r="H30" s="10">
        <f t="shared" si="5"/>
        <v>0</v>
      </c>
    </row>
    <row r="31" spans="1:8" ht="21" customHeight="1" x14ac:dyDescent="0.2">
      <c r="A31" s="9"/>
      <c r="B31" s="7" t="s">
        <v>6</v>
      </c>
      <c r="C31" s="47">
        <v>2238.0050000000001</v>
      </c>
      <c r="D31" s="47">
        <v>3274.4319999999998</v>
      </c>
      <c r="E31" s="47">
        <v>2313.2539999999999</v>
      </c>
      <c r="F31" s="47">
        <v>2071.895</v>
      </c>
      <c r="G31" s="32">
        <f t="shared" si="4"/>
        <v>-241.35899999999992</v>
      </c>
      <c r="H31" s="10">
        <f t="shared" si="5"/>
        <v>89.566256018578159</v>
      </c>
    </row>
    <row r="32" spans="1:8" ht="21" customHeight="1" x14ac:dyDescent="0.2">
      <c r="A32" s="9"/>
      <c r="B32" s="7" t="s">
        <v>8</v>
      </c>
      <c r="C32" s="47">
        <v>929.08600000000001</v>
      </c>
      <c r="D32" s="47">
        <v>1579.5260000000001</v>
      </c>
      <c r="E32" s="47">
        <v>1102.566</v>
      </c>
      <c r="F32" s="47">
        <v>721.12</v>
      </c>
      <c r="G32" s="32">
        <f t="shared" si="4"/>
        <v>-381.44600000000003</v>
      </c>
      <c r="H32" s="10">
        <f t="shared" si="5"/>
        <v>65.403794421377043</v>
      </c>
    </row>
    <row r="33" spans="1:8" ht="19.5" customHeight="1" x14ac:dyDescent="0.2">
      <c r="A33" s="9"/>
      <c r="B33" s="7" t="s">
        <v>15</v>
      </c>
      <c r="C33" s="47">
        <v>0</v>
      </c>
      <c r="D33" s="47">
        <v>129.32499999999999</v>
      </c>
      <c r="E33" s="47">
        <v>129.32499999999999</v>
      </c>
      <c r="F33" s="47">
        <v>129.10400000000001</v>
      </c>
      <c r="G33" s="32">
        <f t="shared" si="4"/>
        <v>-0.22099999999997522</v>
      </c>
      <c r="H33" s="10">
        <f t="shared" si="5"/>
        <v>99.829112700560614</v>
      </c>
    </row>
    <row r="34" spans="1:8" ht="12.75" customHeight="1" x14ac:dyDescent="0.2">
      <c r="A34" s="9"/>
      <c r="B34" s="7" t="s">
        <v>3</v>
      </c>
      <c r="C34" s="47"/>
      <c r="D34" s="48"/>
      <c r="E34" s="48"/>
      <c r="F34" s="48"/>
      <c r="G34" s="36"/>
      <c r="H34" s="25"/>
    </row>
    <row r="35" spans="1:8" ht="15.75" customHeight="1" x14ac:dyDescent="0.2">
      <c r="A35" s="13" t="s">
        <v>19</v>
      </c>
      <c r="B35" s="14" t="s">
        <v>64</v>
      </c>
      <c r="C35" s="84">
        <v>2011.825</v>
      </c>
      <c r="D35" s="84">
        <v>3109.3249999999998</v>
      </c>
      <c r="E35" s="84">
        <v>2210.1790000000001</v>
      </c>
      <c r="F35" s="84">
        <v>1954.192</v>
      </c>
      <c r="G35" s="35">
        <f t="shared" ref="G35:G43" si="6">F35-E35</f>
        <v>-255.98700000000008</v>
      </c>
      <c r="H35" s="15">
        <f>IF(E35=0,0,F35/E35*100)</f>
        <v>88.417815932555683</v>
      </c>
    </row>
    <row r="36" spans="1:8" ht="17.25" customHeight="1" x14ac:dyDescent="0.2">
      <c r="A36" s="13" t="s">
        <v>57</v>
      </c>
      <c r="B36" s="14" t="s">
        <v>61</v>
      </c>
      <c r="C36" s="84">
        <v>575.62</v>
      </c>
      <c r="D36" s="84">
        <v>1247.3019999999999</v>
      </c>
      <c r="E36" s="84">
        <v>819.67</v>
      </c>
      <c r="F36" s="84">
        <v>772.62300000000005</v>
      </c>
      <c r="G36" s="35">
        <f t="shared" si="6"/>
        <v>-47.046999999999912</v>
      </c>
      <c r="H36" s="15">
        <f>IF(E36=0,0,F36/E36*100)</f>
        <v>94.260251076652807</v>
      </c>
    </row>
    <row r="37" spans="1:8" ht="16.5" customHeight="1" x14ac:dyDescent="0.2">
      <c r="A37" s="13" t="s">
        <v>38</v>
      </c>
      <c r="B37" s="14" t="s">
        <v>39</v>
      </c>
      <c r="C37" s="84">
        <v>667.48599999999999</v>
      </c>
      <c r="D37" s="84">
        <v>1161.9259999999999</v>
      </c>
      <c r="E37" s="84">
        <v>898.96600000000001</v>
      </c>
      <c r="F37" s="84">
        <v>544.38099999999997</v>
      </c>
      <c r="G37" s="35">
        <f t="shared" si="6"/>
        <v>-354.58500000000004</v>
      </c>
      <c r="H37" s="15">
        <f>IF(E37=0,0,F37/E37*100)</f>
        <v>60.55635029578427</v>
      </c>
    </row>
    <row r="38" spans="1:8" s="63" customFormat="1" ht="17.25" customHeight="1" x14ac:dyDescent="0.2">
      <c r="A38" s="46" t="s">
        <v>20</v>
      </c>
      <c r="B38" s="62" t="s">
        <v>31</v>
      </c>
      <c r="C38" s="50">
        <f>C39+C40+C41+C42+C43+C48+C53+C54+C55+C56+C57</f>
        <v>6552.232</v>
      </c>
      <c r="D38" s="50">
        <f t="shared" ref="D38:F38" si="7">D39+D40+D41+D42+D43+D48+D53+D54+D55+D56+D57</f>
        <v>6903.473</v>
      </c>
      <c r="E38" s="50">
        <f t="shared" si="7"/>
        <v>3551.0620000000004</v>
      </c>
      <c r="F38" s="50">
        <f t="shared" si="7"/>
        <v>3519.2060000000001</v>
      </c>
      <c r="G38" s="57">
        <f t="shared" si="6"/>
        <v>-31.856000000000222</v>
      </c>
      <c r="H38" s="58">
        <f>F38/E38*100</f>
        <v>99.102916254348699</v>
      </c>
    </row>
    <row r="39" spans="1:8" s="74" customFormat="1" ht="21" customHeight="1" x14ac:dyDescent="0.2">
      <c r="A39" s="53" t="s">
        <v>72</v>
      </c>
      <c r="B39" s="72" t="s">
        <v>73</v>
      </c>
      <c r="C39" s="73">
        <v>1.125</v>
      </c>
      <c r="D39" s="73">
        <v>1.125</v>
      </c>
      <c r="E39" s="73">
        <v>0</v>
      </c>
      <c r="F39" s="73">
        <v>0</v>
      </c>
      <c r="G39" s="66">
        <f t="shared" si="6"/>
        <v>0</v>
      </c>
      <c r="H39" s="65">
        <f>IF(E39=0,0,F39/E39*100)</f>
        <v>0</v>
      </c>
    </row>
    <row r="40" spans="1:8" s="74" customFormat="1" ht="18" customHeight="1" x14ac:dyDescent="0.2">
      <c r="A40" s="53" t="s">
        <v>40</v>
      </c>
      <c r="B40" s="75" t="s">
        <v>36</v>
      </c>
      <c r="C40" s="66">
        <v>80.5</v>
      </c>
      <c r="D40" s="47">
        <v>80.5</v>
      </c>
      <c r="E40" s="73">
        <v>27.210999999999999</v>
      </c>
      <c r="F40" s="47">
        <v>20.359000000000002</v>
      </c>
      <c r="G40" s="66">
        <f t="shared" si="6"/>
        <v>-6.8519999999999968</v>
      </c>
      <c r="H40" s="65">
        <f>IF(E40=0,0,F40/E40*100)</f>
        <v>74.81900701922018</v>
      </c>
    </row>
    <row r="41" spans="1:8" s="74" customFormat="1" ht="29.25" customHeight="1" x14ac:dyDescent="0.2">
      <c r="A41" s="53" t="s">
        <v>41</v>
      </c>
      <c r="B41" s="72" t="s">
        <v>37</v>
      </c>
      <c r="C41" s="47">
        <v>980</v>
      </c>
      <c r="D41" s="47">
        <v>980</v>
      </c>
      <c r="E41" s="47">
        <v>430.8</v>
      </c>
      <c r="F41" s="47">
        <v>430.8</v>
      </c>
      <c r="G41" s="66">
        <f t="shared" si="6"/>
        <v>0</v>
      </c>
      <c r="H41" s="65">
        <f>IF(E41=0,0,F41/E41*100)</f>
        <v>100</v>
      </c>
    </row>
    <row r="42" spans="1:8" s="74" customFormat="1" ht="30" customHeight="1" x14ac:dyDescent="0.2">
      <c r="A42" s="76" t="s">
        <v>66</v>
      </c>
      <c r="B42" s="72" t="s">
        <v>67</v>
      </c>
      <c r="C42" s="77">
        <v>125</v>
      </c>
      <c r="D42" s="77">
        <v>225</v>
      </c>
      <c r="E42" s="47">
        <v>131.77799999999999</v>
      </c>
      <c r="F42" s="47">
        <v>131.77799999999999</v>
      </c>
      <c r="G42" s="66">
        <f t="shared" si="6"/>
        <v>0</v>
      </c>
      <c r="H42" s="65">
        <f>IF(E42=0,0,F42/E42*100)</f>
        <v>100</v>
      </c>
    </row>
    <row r="43" spans="1:8" s="74" customFormat="1" ht="31.5" customHeight="1" x14ac:dyDescent="0.2">
      <c r="A43" s="53" t="s">
        <v>28</v>
      </c>
      <c r="B43" s="72" t="s">
        <v>29</v>
      </c>
      <c r="C43" s="69">
        <f>C45+C46+C47</f>
        <v>3514.79</v>
      </c>
      <c r="D43" s="69">
        <f>D45+D46+D47</f>
        <v>3691.7280000000001</v>
      </c>
      <c r="E43" s="105">
        <f>E45+E46+E47</f>
        <v>2151.663</v>
      </c>
      <c r="F43" s="69">
        <f>F45+F46+F47</f>
        <v>2140.0450000000001</v>
      </c>
      <c r="G43" s="70">
        <f t="shared" si="6"/>
        <v>-11.617999999999938</v>
      </c>
      <c r="H43" s="78">
        <f>IF(E43=0,0,F43/E43*100)</f>
        <v>99.460045555461065</v>
      </c>
    </row>
    <row r="44" spans="1:8" s="81" customFormat="1" ht="12.75" customHeight="1" x14ac:dyDescent="0.2">
      <c r="A44" s="53"/>
      <c r="B44" s="72" t="s">
        <v>3</v>
      </c>
      <c r="C44" s="96"/>
      <c r="D44" s="48"/>
      <c r="E44" s="48"/>
      <c r="F44" s="48"/>
      <c r="G44" s="79"/>
      <c r="H44" s="80"/>
    </row>
    <row r="45" spans="1:8" s="81" customFormat="1" ht="24" customHeight="1" x14ac:dyDescent="0.2">
      <c r="A45" s="53"/>
      <c r="B45" s="64" t="s">
        <v>4</v>
      </c>
      <c r="C45" s="47">
        <v>3429.1610000000001</v>
      </c>
      <c r="D45" s="47">
        <v>3429.1610000000001</v>
      </c>
      <c r="E45" s="47">
        <v>1975.434</v>
      </c>
      <c r="F45" s="47">
        <v>1975.325</v>
      </c>
      <c r="G45" s="66">
        <f>F45-E45</f>
        <v>-0.1089999999999236</v>
      </c>
      <c r="H45" s="65">
        <f>IF(E45=0,0,F45/E45*100)</f>
        <v>99.994482225171794</v>
      </c>
    </row>
    <row r="46" spans="1:8" s="3" customFormat="1" ht="20.25" customHeight="1" x14ac:dyDescent="0.2">
      <c r="A46" s="28"/>
      <c r="B46" s="21" t="s">
        <v>6</v>
      </c>
      <c r="C46" s="47">
        <v>48.082999999999998</v>
      </c>
      <c r="D46" s="47">
        <v>48.082999999999998</v>
      </c>
      <c r="E46" s="47">
        <v>29.361999999999998</v>
      </c>
      <c r="F46" s="47">
        <v>23.567</v>
      </c>
      <c r="G46" s="32">
        <f>F46-E46</f>
        <v>-5.7949999999999982</v>
      </c>
      <c r="H46" s="10">
        <f>IF(E46=0,0,F46/E46*100)</f>
        <v>80.263606021388185</v>
      </c>
    </row>
    <row r="47" spans="1:8" s="3" customFormat="1" ht="19.5" customHeight="1" x14ac:dyDescent="0.2">
      <c r="A47" s="29"/>
      <c r="B47" s="21" t="s">
        <v>15</v>
      </c>
      <c r="C47" s="73">
        <v>37.545999999999999</v>
      </c>
      <c r="D47" s="73">
        <v>214.48400000000001</v>
      </c>
      <c r="E47" s="73">
        <v>146.86699999999999</v>
      </c>
      <c r="F47" s="47">
        <v>141.15299999999999</v>
      </c>
      <c r="G47" s="32">
        <f>F47-E47</f>
        <v>-5.7139999999999986</v>
      </c>
      <c r="H47" s="10">
        <f>IF(E47=0,0,F47/E47*100)</f>
        <v>96.109405108022912</v>
      </c>
    </row>
    <row r="48" spans="1:8" s="24" customFormat="1" ht="23.25" customHeight="1" x14ac:dyDescent="0.2">
      <c r="A48" s="29" t="s">
        <v>44</v>
      </c>
      <c r="B48" s="21" t="s">
        <v>85</v>
      </c>
      <c r="C48" s="98">
        <f>C50+C51+C52</f>
        <v>571.0569999999999</v>
      </c>
      <c r="D48" s="98">
        <f>D50+D51+D52</f>
        <v>571.93799999999987</v>
      </c>
      <c r="E48" s="106">
        <f>E50+E51+E52</f>
        <v>344.67700000000002</v>
      </c>
      <c r="F48" s="98">
        <f>F50+F51+F52</f>
        <v>337.29699999999997</v>
      </c>
      <c r="G48" s="34">
        <f>F48-E48</f>
        <v>-7.3800000000000523</v>
      </c>
      <c r="H48" s="20">
        <f>IF(E48=0,0,F48/E48*100)</f>
        <v>97.858864966330785</v>
      </c>
    </row>
    <row r="49" spans="1:8" s="16" customFormat="1" ht="12.75" customHeight="1" x14ac:dyDescent="0.2">
      <c r="A49" s="30"/>
      <c r="B49" s="21" t="s">
        <v>3</v>
      </c>
      <c r="C49" s="99"/>
      <c r="D49" s="102"/>
      <c r="E49" s="102"/>
      <c r="F49" s="102"/>
      <c r="G49" s="36"/>
      <c r="H49" s="38"/>
    </row>
    <row r="50" spans="1:8" s="3" customFormat="1" ht="22.5" customHeight="1" x14ac:dyDescent="0.2">
      <c r="A50" s="29"/>
      <c r="B50" s="21" t="s">
        <v>4</v>
      </c>
      <c r="C50" s="73">
        <v>542.69399999999996</v>
      </c>
      <c r="D50" s="73">
        <v>542.69399999999996</v>
      </c>
      <c r="E50" s="73">
        <v>327.18900000000002</v>
      </c>
      <c r="F50" s="47">
        <v>327.18599999999998</v>
      </c>
      <c r="G50" s="32">
        <v>6.3E-2</v>
      </c>
      <c r="H50" s="10">
        <f t="shared" ref="H50:H57" si="8">IF(E50=0,0,F50/E50*100)</f>
        <v>99.999083098759428</v>
      </c>
    </row>
    <row r="51" spans="1:8" s="3" customFormat="1" ht="21.75" customHeight="1" x14ac:dyDescent="0.2">
      <c r="A51" s="29"/>
      <c r="B51" s="21" t="s">
        <v>6</v>
      </c>
      <c r="C51" s="73">
        <v>13.02</v>
      </c>
      <c r="D51" s="73">
        <v>13.901</v>
      </c>
      <c r="E51" s="73">
        <v>7.9870000000000001</v>
      </c>
      <c r="F51" s="47">
        <v>4.2789999999999999</v>
      </c>
      <c r="G51" s="32">
        <f t="shared" ref="G51:G58" si="9">F51-E51</f>
        <v>-3.7080000000000002</v>
      </c>
      <c r="H51" s="10">
        <f t="shared" si="8"/>
        <v>53.574558657818947</v>
      </c>
    </row>
    <row r="52" spans="1:8" s="3" customFormat="1" ht="22.5" customHeight="1" x14ac:dyDescent="0.2">
      <c r="A52" s="29"/>
      <c r="B52" s="21" t="s">
        <v>15</v>
      </c>
      <c r="C52" s="73">
        <v>15.343</v>
      </c>
      <c r="D52" s="73">
        <v>15.343</v>
      </c>
      <c r="E52" s="73">
        <v>9.5009999999999994</v>
      </c>
      <c r="F52" s="47">
        <v>5.8319999999999999</v>
      </c>
      <c r="G52" s="32">
        <f t="shared" si="9"/>
        <v>-3.6689999999999996</v>
      </c>
      <c r="H52" s="10">
        <f t="shared" si="8"/>
        <v>61.383012314493214</v>
      </c>
    </row>
    <row r="53" spans="1:8" s="24" customFormat="1" ht="21.75" customHeight="1" x14ac:dyDescent="0.2">
      <c r="A53" s="29" t="s">
        <v>46</v>
      </c>
      <c r="B53" s="21" t="s">
        <v>45</v>
      </c>
      <c r="C53" s="73">
        <v>80</v>
      </c>
      <c r="D53" s="73">
        <v>80</v>
      </c>
      <c r="E53" s="73">
        <v>35</v>
      </c>
      <c r="F53" s="47">
        <v>34.854999999999997</v>
      </c>
      <c r="G53" s="32">
        <f t="shared" si="9"/>
        <v>-0.14500000000000313</v>
      </c>
      <c r="H53" s="10">
        <f t="shared" si="8"/>
        <v>99.585714285714275</v>
      </c>
    </row>
    <row r="54" spans="1:8" ht="42" customHeight="1" x14ac:dyDescent="0.2">
      <c r="A54" s="28" t="s">
        <v>43</v>
      </c>
      <c r="B54" s="22" t="s">
        <v>22</v>
      </c>
      <c r="C54" s="47">
        <v>325</v>
      </c>
      <c r="D54" s="47">
        <v>325</v>
      </c>
      <c r="E54" s="47">
        <v>0</v>
      </c>
      <c r="F54" s="47">
        <v>0</v>
      </c>
      <c r="G54" s="32">
        <f t="shared" si="9"/>
        <v>0</v>
      </c>
      <c r="H54" s="10">
        <f t="shared" si="8"/>
        <v>0</v>
      </c>
    </row>
    <row r="55" spans="1:8" ht="42.75" customHeight="1" x14ac:dyDescent="0.2">
      <c r="A55" s="28" t="s">
        <v>21</v>
      </c>
      <c r="B55" s="22" t="s">
        <v>42</v>
      </c>
      <c r="C55" s="47">
        <v>75</v>
      </c>
      <c r="D55" s="47">
        <v>75</v>
      </c>
      <c r="E55" s="47">
        <v>39.5</v>
      </c>
      <c r="F55" s="47">
        <v>38.683</v>
      </c>
      <c r="G55" s="32">
        <f t="shared" si="9"/>
        <v>-0.81700000000000017</v>
      </c>
      <c r="H55" s="10">
        <f t="shared" si="8"/>
        <v>97.931645569620258</v>
      </c>
    </row>
    <row r="56" spans="1:8" ht="22.5" customHeight="1" x14ac:dyDescent="0.2">
      <c r="A56" s="28" t="s">
        <v>125</v>
      </c>
      <c r="B56" s="22" t="s">
        <v>126</v>
      </c>
      <c r="C56" s="47">
        <v>0</v>
      </c>
      <c r="D56" s="47">
        <v>65.16</v>
      </c>
      <c r="E56" s="47">
        <v>15.082000000000001</v>
      </c>
      <c r="F56" s="47">
        <v>15.08</v>
      </c>
      <c r="G56" s="32">
        <f t="shared" si="9"/>
        <v>-2.0000000000006679E-3</v>
      </c>
      <c r="H56" s="10">
        <f t="shared" si="8"/>
        <v>99.986739159262697</v>
      </c>
    </row>
    <row r="57" spans="1:8" ht="21.75" customHeight="1" x14ac:dyDescent="0.2">
      <c r="A57" s="28" t="s">
        <v>70</v>
      </c>
      <c r="B57" s="21" t="s">
        <v>71</v>
      </c>
      <c r="C57" s="47">
        <v>799.76</v>
      </c>
      <c r="D57" s="47">
        <v>808.02200000000005</v>
      </c>
      <c r="E57" s="47">
        <v>375.351</v>
      </c>
      <c r="F57" s="47">
        <v>370.30900000000003</v>
      </c>
      <c r="G57" s="32">
        <f t="shared" si="9"/>
        <v>-5.0419999999999732</v>
      </c>
      <c r="H57" s="10">
        <f t="shared" si="8"/>
        <v>98.656723973027908</v>
      </c>
    </row>
    <row r="58" spans="1:8" s="63" customFormat="1" ht="18.75" customHeight="1" x14ac:dyDescent="0.2">
      <c r="A58" s="46" t="s">
        <v>23</v>
      </c>
      <c r="B58" s="56" t="s">
        <v>32</v>
      </c>
      <c r="C58" s="50">
        <f>C60+C61+C62</f>
        <v>4998.0240000000003</v>
      </c>
      <c r="D58" s="50">
        <f>D60+D61+D62</f>
        <v>5080.518</v>
      </c>
      <c r="E58" s="50">
        <f>E60+E61+E62</f>
        <v>2991.9489999999996</v>
      </c>
      <c r="F58" s="50">
        <f>F60+F61+F62</f>
        <v>2979.7419999999997</v>
      </c>
      <c r="G58" s="57">
        <f t="shared" si="9"/>
        <v>-12.20699999999988</v>
      </c>
      <c r="H58" s="58">
        <f>F58/E58*100</f>
        <v>99.592005077626666</v>
      </c>
    </row>
    <row r="59" spans="1:8" x14ac:dyDescent="0.2">
      <c r="A59" s="9"/>
      <c r="B59" s="7" t="s">
        <v>3</v>
      </c>
      <c r="C59" s="95"/>
      <c r="D59" s="48"/>
      <c r="E59" s="48"/>
      <c r="F59" s="48"/>
      <c r="G59" s="36"/>
      <c r="H59" s="25"/>
    </row>
    <row r="60" spans="1:8" ht="21.75" customHeight="1" x14ac:dyDescent="0.2">
      <c r="A60" s="9"/>
      <c r="B60" s="7" t="s">
        <v>4</v>
      </c>
      <c r="C60" s="47">
        <v>4243.4350000000004</v>
      </c>
      <c r="D60" s="47">
        <v>4243.4350000000004</v>
      </c>
      <c r="E60" s="47">
        <v>2570.1999999999998</v>
      </c>
      <c r="F60" s="47">
        <v>2570.1959999999999</v>
      </c>
      <c r="G60" s="32">
        <f>F60-E60</f>
        <v>-3.9999999999054126E-3</v>
      </c>
      <c r="H60" s="10">
        <f>IF(E60=0,0,F60/E60*100)</f>
        <v>99.999844370087928</v>
      </c>
    </row>
    <row r="61" spans="1:8" ht="21" customHeight="1" x14ac:dyDescent="0.2">
      <c r="A61" s="9"/>
      <c r="B61" s="7" t="s">
        <v>6</v>
      </c>
      <c r="C61" s="47">
        <v>325.334</v>
      </c>
      <c r="D61" s="47">
        <v>334.79399999999998</v>
      </c>
      <c r="E61" s="47">
        <v>175.125</v>
      </c>
      <c r="F61" s="47">
        <v>168.99299999999999</v>
      </c>
      <c r="G61" s="32">
        <f>F61-E61</f>
        <v>-6.132000000000005</v>
      </c>
      <c r="H61" s="10">
        <f>IF(E61=0,0,F61/E61*100)</f>
        <v>96.498501070663806</v>
      </c>
    </row>
    <row r="62" spans="1:8" ht="19.5" customHeight="1" x14ac:dyDescent="0.2">
      <c r="A62" s="9"/>
      <c r="B62" s="7" t="s">
        <v>15</v>
      </c>
      <c r="C62" s="47">
        <v>429.255</v>
      </c>
      <c r="D62" s="47">
        <v>502.28899999999999</v>
      </c>
      <c r="E62" s="47">
        <v>246.624</v>
      </c>
      <c r="F62" s="47">
        <v>240.553</v>
      </c>
      <c r="G62" s="32">
        <f>F62-E62</f>
        <v>-6.070999999999998</v>
      </c>
      <c r="H62" s="10">
        <f>IF(E62=0,0,F62/E62*100)</f>
        <v>97.538357986246268</v>
      </c>
    </row>
    <row r="63" spans="1:8" s="63" customFormat="1" ht="17.25" customHeight="1" x14ac:dyDescent="0.2">
      <c r="A63" s="46" t="s">
        <v>24</v>
      </c>
      <c r="B63" s="56" t="s">
        <v>34</v>
      </c>
      <c r="C63" s="50">
        <f>C65+C66+C67</f>
        <v>2032.9749999999999</v>
      </c>
      <c r="D63" s="50">
        <f>D65+D66+D67</f>
        <v>2154.694</v>
      </c>
      <c r="E63" s="50">
        <f>E65+E66+E67</f>
        <v>1111.886</v>
      </c>
      <c r="F63" s="50">
        <f>F65+F66+F67</f>
        <v>1051.607</v>
      </c>
      <c r="G63" s="57">
        <f>F63-E63</f>
        <v>-60.278999999999996</v>
      </c>
      <c r="H63" s="58">
        <f>F63/E63*100</f>
        <v>94.578670834959695</v>
      </c>
    </row>
    <row r="64" spans="1:8" s="63" customFormat="1" x14ac:dyDescent="0.2">
      <c r="A64" s="46"/>
      <c r="B64" s="64" t="s">
        <v>3</v>
      </c>
      <c r="C64" s="95"/>
      <c r="D64" s="48"/>
      <c r="E64" s="48"/>
      <c r="F64" s="48"/>
      <c r="G64" s="79"/>
      <c r="H64" s="80"/>
    </row>
    <row r="65" spans="1:8" s="63" customFormat="1" ht="19.5" customHeight="1" x14ac:dyDescent="0.2">
      <c r="A65" s="46"/>
      <c r="B65" s="64" t="s">
        <v>4</v>
      </c>
      <c r="C65" s="47">
        <v>1659.338</v>
      </c>
      <c r="D65" s="47">
        <v>1659.338</v>
      </c>
      <c r="E65" s="47">
        <v>973.37699999999995</v>
      </c>
      <c r="F65" s="47">
        <v>973.375</v>
      </c>
      <c r="G65" s="66">
        <f t="shared" ref="G65:G77" si="10">F65-E65</f>
        <v>-1.9999999999527063E-3</v>
      </c>
      <c r="H65" s="65">
        <f>IF(E65=0,0,F65/E65*100)</f>
        <v>99.999794529765964</v>
      </c>
    </row>
    <row r="66" spans="1:8" s="63" customFormat="1" ht="21" customHeight="1" x14ac:dyDescent="0.2">
      <c r="A66" s="46"/>
      <c r="B66" s="64" t="s">
        <v>6</v>
      </c>
      <c r="C66" s="47">
        <v>94.817999999999998</v>
      </c>
      <c r="D66" s="47">
        <v>94.817999999999998</v>
      </c>
      <c r="E66" s="47">
        <v>54.484000000000002</v>
      </c>
      <c r="F66" s="47">
        <v>20.893000000000001</v>
      </c>
      <c r="G66" s="66">
        <f t="shared" si="10"/>
        <v>-33.591000000000001</v>
      </c>
      <c r="H66" s="65">
        <f>IF(E66=0,0,F66/E66*100)</f>
        <v>38.34703766243301</v>
      </c>
    </row>
    <row r="67" spans="1:8" s="63" customFormat="1" ht="18" customHeight="1" x14ac:dyDescent="0.2">
      <c r="A67" s="46"/>
      <c r="B67" s="64" t="s">
        <v>15</v>
      </c>
      <c r="C67" s="47">
        <v>278.81900000000002</v>
      </c>
      <c r="D67" s="47">
        <v>400.53800000000001</v>
      </c>
      <c r="E67" s="47">
        <v>84.025000000000006</v>
      </c>
      <c r="F67" s="47">
        <v>57.338999999999999</v>
      </c>
      <c r="G67" s="66">
        <f t="shared" si="10"/>
        <v>-26.686000000000007</v>
      </c>
      <c r="H67" s="65">
        <f>IF(E67=0,0,F67/E67*100)</f>
        <v>68.240404641475749</v>
      </c>
    </row>
    <row r="68" spans="1:8" s="86" customFormat="1" ht="15.75" customHeight="1" x14ac:dyDescent="0.2">
      <c r="A68" s="82" t="s">
        <v>25</v>
      </c>
      <c r="B68" s="83" t="s">
        <v>9</v>
      </c>
      <c r="C68" s="84">
        <v>1535.383</v>
      </c>
      <c r="D68" s="84">
        <v>1536.307</v>
      </c>
      <c r="E68" s="84">
        <v>822.00699999999995</v>
      </c>
      <c r="F68" s="84">
        <v>767.32799999999997</v>
      </c>
      <c r="G68" s="85">
        <f t="shared" si="10"/>
        <v>-54.678999999999974</v>
      </c>
      <c r="H68" s="71">
        <f>IF(E68=0,0,F68/E68*100)</f>
        <v>93.348110174244255</v>
      </c>
    </row>
    <row r="69" spans="1:8" s="86" customFormat="1" ht="16.5" customHeight="1" x14ac:dyDescent="0.2">
      <c r="A69" s="82" t="s">
        <v>26</v>
      </c>
      <c r="B69" s="83" t="s">
        <v>10</v>
      </c>
      <c r="C69" s="84">
        <v>497.59199999999998</v>
      </c>
      <c r="D69" s="84">
        <v>618.38699999999994</v>
      </c>
      <c r="E69" s="84">
        <v>289.87900000000002</v>
      </c>
      <c r="F69" s="84">
        <v>284.279</v>
      </c>
      <c r="G69" s="85">
        <f t="shared" si="10"/>
        <v>-5.6000000000000227</v>
      </c>
      <c r="H69" s="71">
        <f>IF(E69=0,0,F69/E69*100)</f>
        <v>98.068159473435458</v>
      </c>
    </row>
    <row r="70" spans="1:8" s="63" customFormat="1" ht="19.5" customHeight="1" x14ac:dyDescent="0.2">
      <c r="A70" s="46" t="s">
        <v>27</v>
      </c>
      <c r="B70" s="87" t="s">
        <v>35</v>
      </c>
      <c r="C70" s="50">
        <f>C71+C72+C73</f>
        <v>7760</v>
      </c>
      <c r="D70" s="50">
        <f>D71+D72+D73</f>
        <v>9867.9380000000001</v>
      </c>
      <c r="E70" s="50">
        <f>E71+E72+E73</f>
        <v>5329.808</v>
      </c>
      <c r="F70" s="50">
        <f>F71+F72+F73</f>
        <v>5119.1840000000002</v>
      </c>
      <c r="G70" s="57">
        <f t="shared" si="10"/>
        <v>-210.6239999999998</v>
      </c>
      <c r="H70" s="58">
        <f>F70/E70*100</f>
        <v>96.048187852170287</v>
      </c>
    </row>
    <row r="71" spans="1:8" s="74" customFormat="1" ht="21" customHeight="1" x14ac:dyDescent="0.2">
      <c r="A71" s="53" t="s">
        <v>78</v>
      </c>
      <c r="B71" s="88" t="s">
        <v>79</v>
      </c>
      <c r="C71" s="47">
        <v>120</v>
      </c>
      <c r="D71" s="47">
        <v>120</v>
      </c>
      <c r="E71" s="47">
        <v>120</v>
      </c>
      <c r="F71" s="47">
        <v>119.999</v>
      </c>
      <c r="G71" s="66">
        <f>F71-E71</f>
        <v>-1.0000000000047748E-3</v>
      </c>
      <c r="H71" s="65">
        <f t="shared" ref="H71:H84" si="11">IF(E71=0,0,F71/E71*100)</f>
        <v>99.999166666666667</v>
      </c>
    </row>
    <row r="72" spans="1:8" s="81" customFormat="1" ht="19.5" customHeight="1" x14ac:dyDescent="0.2">
      <c r="A72" s="53" t="s">
        <v>58</v>
      </c>
      <c r="B72" s="88" t="s">
        <v>59</v>
      </c>
      <c r="C72" s="47">
        <v>840</v>
      </c>
      <c r="D72" s="47">
        <v>2321.67</v>
      </c>
      <c r="E72" s="47">
        <v>1559.2090000000001</v>
      </c>
      <c r="F72" s="47">
        <v>1559.2070000000001</v>
      </c>
      <c r="G72" s="66">
        <f t="shared" si="10"/>
        <v>-1.9999999999527063E-3</v>
      </c>
      <c r="H72" s="65">
        <f t="shared" si="11"/>
        <v>99.99987172983225</v>
      </c>
    </row>
    <row r="73" spans="1:8" s="63" customFormat="1" ht="19.5" customHeight="1" x14ac:dyDescent="0.2">
      <c r="A73" s="53" t="s">
        <v>47</v>
      </c>
      <c r="B73" s="64" t="s">
        <v>48</v>
      </c>
      <c r="C73" s="47">
        <v>6800</v>
      </c>
      <c r="D73" s="47">
        <v>7426.268</v>
      </c>
      <c r="E73" s="47">
        <v>3650.5990000000002</v>
      </c>
      <c r="F73" s="47">
        <v>3439.9780000000001</v>
      </c>
      <c r="G73" s="66">
        <f t="shared" si="10"/>
        <v>-210.62100000000009</v>
      </c>
      <c r="H73" s="65">
        <f t="shared" si="11"/>
        <v>94.230508472719137</v>
      </c>
    </row>
    <row r="74" spans="1:8" s="63" customFormat="1" ht="19.5" customHeight="1" x14ac:dyDescent="0.2">
      <c r="A74" s="89" t="s">
        <v>111</v>
      </c>
      <c r="B74" s="56" t="s">
        <v>112</v>
      </c>
      <c r="C74" s="50">
        <f>C75+C77+C79</f>
        <v>6522</v>
      </c>
      <c r="D74" s="50">
        <f t="shared" ref="D74:F74" si="12">D75+D77+D79</f>
        <v>9661.9389999999985</v>
      </c>
      <c r="E74" s="50">
        <f t="shared" si="12"/>
        <v>6398.7190000000001</v>
      </c>
      <c r="F74" s="50">
        <f t="shared" si="12"/>
        <v>5401.2420000000002</v>
      </c>
      <c r="G74" s="57">
        <f t="shared" ref="G74" si="13">F74-E74</f>
        <v>-997.47699999999986</v>
      </c>
      <c r="H74" s="58">
        <f t="shared" ref="H74" si="14">IF(E74=0,0,F74/E74*100)</f>
        <v>84.411301699605815</v>
      </c>
    </row>
    <row r="75" spans="1:8" s="63" customFormat="1" ht="18.75" customHeight="1" x14ac:dyDescent="0.2">
      <c r="A75" s="89" t="s">
        <v>93</v>
      </c>
      <c r="B75" s="62" t="s">
        <v>94</v>
      </c>
      <c r="C75" s="50">
        <f>C76</f>
        <v>0</v>
      </c>
      <c r="D75" s="50">
        <f>D76</f>
        <v>92.113</v>
      </c>
      <c r="E75" s="50">
        <f>E76</f>
        <v>0</v>
      </c>
      <c r="F75" s="50">
        <f>F76</f>
        <v>0</v>
      </c>
      <c r="G75" s="57">
        <f>F75-E75</f>
        <v>0</v>
      </c>
      <c r="H75" s="58">
        <f>IF(E75=0,0,F75/E75*100)</f>
        <v>0</v>
      </c>
    </row>
    <row r="76" spans="1:8" s="81" customFormat="1" ht="22.5" customHeight="1" x14ac:dyDescent="0.2">
      <c r="A76" s="53" t="s">
        <v>95</v>
      </c>
      <c r="B76" s="64" t="s">
        <v>96</v>
      </c>
      <c r="C76" s="47">
        <v>0</v>
      </c>
      <c r="D76" s="47">
        <v>92.113</v>
      </c>
      <c r="E76" s="47">
        <v>0</v>
      </c>
      <c r="F76" s="47">
        <v>0</v>
      </c>
      <c r="G76" s="66">
        <f>F76-E76</f>
        <v>0</v>
      </c>
      <c r="H76" s="65">
        <f>IF(E76=0,0,F76/E76*100)</f>
        <v>0</v>
      </c>
    </row>
    <row r="77" spans="1:8" s="63" customFormat="1" ht="18.75" customHeight="1" x14ac:dyDescent="0.2">
      <c r="A77" s="89" t="s">
        <v>49</v>
      </c>
      <c r="B77" s="62" t="s">
        <v>50</v>
      </c>
      <c r="C77" s="50">
        <f>C78</f>
        <v>6500</v>
      </c>
      <c r="D77" s="50">
        <f>D78</f>
        <v>9532.5</v>
      </c>
      <c r="E77" s="50">
        <f>E78</f>
        <v>6361.393</v>
      </c>
      <c r="F77" s="50">
        <f>F78</f>
        <v>5363.9160000000002</v>
      </c>
      <c r="G77" s="57">
        <f t="shared" si="10"/>
        <v>-997.47699999999986</v>
      </c>
      <c r="H77" s="58">
        <f t="shared" si="11"/>
        <v>84.319833721953671</v>
      </c>
    </row>
    <row r="78" spans="1:8" s="81" customFormat="1" ht="28.5" customHeight="1" x14ac:dyDescent="0.2">
      <c r="A78" s="53" t="s">
        <v>60</v>
      </c>
      <c r="B78" s="64" t="s">
        <v>51</v>
      </c>
      <c r="C78" s="47">
        <v>6500</v>
      </c>
      <c r="D78" s="47">
        <v>9532.5</v>
      </c>
      <c r="E78" s="47">
        <v>6361.393</v>
      </c>
      <c r="F78" s="47">
        <v>5363.9160000000002</v>
      </c>
      <c r="G78" s="66">
        <f t="shared" ref="G78:G87" si="15">F78-E78</f>
        <v>-997.47699999999986</v>
      </c>
      <c r="H78" s="65">
        <f t="shared" si="11"/>
        <v>84.319833721953671</v>
      </c>
    </row>
    <row r="79" spans="1:8" s="90" customFormat="1" ht="23.25" customHeight="1" x14ac:dyDescent="0.2">
      <c r="A79" s="46" t="s">
        <v>113</v>
      </c>
      <c r="B79" s="56" t="s">
        <v>114</v>
      </c>
      <c r="C79" s="50">
        <f>C80</f>
        <v>22</v>
      </c>
      <c r="D79" s="60">
        <f t="shared" ref="D79:F79" si="16">D80</f>
        <v>37.326000000000001</v>
      </c>
      <c r="E79" s="60">
        <f t="shared" si="16"/>
        <v>37.326000000000001</v>
      </c>
      <c r="F79" s="60">
        <f t="shared" si="16"/>
        <v>37.326000000000001</v>
      </c>
      <c r="G79" s="57">
        <f t="shared" si="15"/>
        <v>0</v>
      </c>
      <c r="H79" s="58">
        <f t="shared" ref="H79" si="17">IF(E79=0,0,F79/E79*100)</f>
        <v>100</v>
      </c>
    </row>
    <row r="80" spans="1:8" s="74" customFormat="1" ht="20.25" customHeight="1" x14ac:dyDescent="0.2">
      <c r="A80" s="53" t="s">
        <v>52</v>
      </c>
      <c r="B80" s="64" t="s">
        <v>53</v>
      </c>
      <c r="C80" s="47">
        <v>22</v>
      </c>
      <c r="D80" s="47">
        <v>37.326000000000001</v>
      </c>
      <c r="E80" s="47">
        <v>37.326000000000001</v>
      </c>
      <c r="F80" s="47">
        <v>37.326000000000001</v>
      </c>
      <c r="G80" s="66">
        <f t="shared" si="15"/>
        <v>0</v>
      </c>
      <c r="H80" s="65">
        <f t="shared" si="11"/>
        <v>100</v>
      </c>
    </row>
    <row r="81" spans="1:10" s="81" customFormat="1" ht="18" customHeight="1" x14ac:dyDescent="0.2">
      <c r="A81" s="46" t="s">
        <v>115</v>
      </c>
      <c r="B81" s="56" t="s">
        <v>116</v>
      </c>
      <c r="C81" s="50">
        <f>C82</f>
        <v>0</v>
      </c>
      <c r="D81" s="50">
        <f t="shared" ref="D81:F81" si="18">D82</f>
        <v>100</v>
      </c>
      <c r="E81" s="50">
        <f t="shared" si="18"/>
        <v>100</v>
      </c>
      <c r="F81" s="50">
        <f t="shared" si="18"/>
        <v>99.745999999999995</v>
      </c>
      <c r="G81" s="57">
        <f t="shared" si="15"/>
        <v>-0.25400000000000489</v>
      </c>
      <c r="H81" s="58">
        <f t="shared" ref="H81" si="19">IF(E81=0,0,F81/E81*100)</f>
        <v>99.745999999999995</v>
      </c>
    </row>
    <row r="82" spans="1:10" s="74" customFormat="1" ht="18" customHeight="1" x14ac:dyDescent="0.2">
      <c r="A82" s="53" t="s">
        <v>127</v>
      </c>
      <c r="B82" s="64" t="s">
        <v>128</v>
      </c>
      <c r="C82" s="47">
        <v>0</v>
      </c>
      <c r="D82" s="103">
        <v>100</v>
      </c>
      <c r="E82" s="47">
        <v>100</v>
      </c>
      <c r="F82" s="47">
        <v>99.745999999999995</v>
      </c>
      <c r="G82" s="66">
        <f t="shared" ref="G82:G83" si="20">F82-E82</f>
        <v>-0.25400000000000489</v>
      </c>
      <c r="H82" s="65">
        <f t="shared" ref="H82:H83" si="21">IF(E82=0,0,F82/E82*100)</f>
        <v>99.745999999999995</v>
      </c>
    </row>
    <row r="83" spans="1:10" s="81" customFormat="1" ht="18" customHeight="1" x14ac:dyDescent="0.2">
      <c r="A83" s="46" t="s">
        <v>129</v>
      </c>
      <c r="B83" s="56" t="s">
        <v>130</v>
      </c>
      <c r="C83" s="50">
        <f>C84</f>
        <v>1700</v>
      </c>
      <c r="D83" s="50">
        <f t="shared" ref="D83:F83" si="22">D84</f>
        <v>1700</v>
      </c>
      <c r="E83" s="50">
        <f t="shared" si="22"/>
        <v>12.648</v>
      </c>
      <c r="F83" s="50">
        <f t="shared" si="22"/>
        <v>0</v>
      </c>
      <c r="G83" s="57">
        <f t="shared" si="20"/>
        <v>-12.648</v>
      </c>
      <c r="H83" s="58">
        <f t="shared" si="21"/>
        <v>0</v>
      </c>
    </row>
    <row r="84" spans="1:10" s="74" customFormat="1" ht="17.25" customHeight="1" x14ac:dyDescent="0.2">
      <c r="A84" s="53" t="s">
        <v>86</v>
      </c>
      <c r="B84" s="64" t="s">
        <v>87</v>
      </c>
      <c r="C84" s="47">
        <v>1700</v>
      </c>
      <c r="D84" s="47">
        <v>1700</v>
      </c>
      <c r="E84" s="47">
        <v>12.648</v>
      </c>
      <c r="F84" s="47">
        <v>0</v>
      </c>
      <c r="G84" s="66">
        <f t="shared" si="15"/>
        <v>-12.648</v>
      </c>
      <c r="H84" s="65">
        <f t="shared" si="11"/>
        <v>0</v>
      </c>
      <c r="J84" s="91"/>
    </row>
    <row r="85" spans="1:10" s="63" customFormat="1" ht="30.75" customHeight="1" x14ac:dyDescent="0.2">
      <c r="A85" s="46" t="s">
        <v>120</v>
      </c>
      <c r="B85" s="56" t="s">
        <v>119</v>
      </c>
      <c r="C85" s="50">
        <f>C86</f>
        <v>0</v>
      </c>
      <c r="D85" s="61">
        <f t="shared" ref="D85:F85" si="23">D86</f>
        <v>197.93</v>
      </c>
      <c r="E85" s="61">
        <f t="shared" si="23"/>
        <v>107.4</v>
      </c>
      <c r="F85" s="61">
        <f t="shared" si="23"/>
        <v>107.4</v>
      </c>
      <c r="G85" s="57">
        <f t="shared" si="15"/>
        <v>0</v>
      </c>
      <c r="H85" s="58">
        <f t="shared" ref="H85" si="24">IF(E85=0,0,F85/E85*100)</f>
        <v>100</v>
      </c>
      <c r="J85" s="92"/>
    </row>
    <row r="86" spans="1:10" s="24" customFormat="1" ht="17.25" customHeight="1" x14ac:dyDescent="0.2">
      <c r="A86" s="28" t="s">
        <v>104</v>
      </c>
      <c r="B86" s="7" t="s">
        <v>105</v>
      </c>
      <c r="C86" s="47">
        <v>0</v>
      </c>
      <c r="D86" s="47">
        <v>197.93</v>
      </c>
      <c r="E86" s="47">
        <v>107.4</v>
      </c>
      <c r="F86" s="47">
        <v>107.4</v>
      </c>
      <c r="G86" s="32">
        <f t="shared" si="15"/>
        <v>0</v>
      </c>
      <c r="H86" s="10">
        <f t="shared" ref="H86" si="25">IF(E86=0,0,F86/E86*100)</f>
        <v>100</v>
      </c>
      <c r="J86" s="59"/>
    </row>
    <row r="87" spans="1:10" ht="21" customHeight="1" x14ac:dyDescent="0.2">
      <c r="A87" s="114" t="s">
        <v>121</v>
      </c>
      <c r="B87" s="115"/>
      <c r="C87" s="18">
        <f>C8+C13+C26+C38+C58+C63+C70+C74+C81+C83+C85</f>
        <v>175280.66700000002</v>
      </c>
      <c r="D87" s="18">
        <f t="shared" ref="D87:F87" si="26">D8+D13+D26+D38+D58+D63+D70+D74+D81+D83+D85</f>
        <v>187319.92599999998</v>
      </c>
      <c r="E87" s="18">
        <f t="shared" si="26"/>
        <v>105616.754</v>
      </c>
      <c r="F87" s="18">
        <f t="shared" si="26"/>
        <v>97269.090999999986</v>
      </c>
      <c r="G87" s="31">
        <f t="shared" si="15"/>
        <v>-8347.663000000015</v>
      </c>
      <c r="H87" s="19">
        <f>F87/E87*100</f>
        <v>92.096270067152403</v>
      </c>
    </row>
    <row r="88" spans="1:10" ht="19.5" customHeight="1" x14ac:dyDescent="0.2">
      <c r="A88" s="119" t="s">
        <v>2</v>
      </c>
      <c r="B88" s="120"/>
      <c r="C88" s="120"/>
      <c r="D88" s="120"/>
      <c r="E88" s="120"/>
      <c r="F88" s="120"/>
      <c r="G88" s="120"/>
      <c r="H88" s="121"/>
    </row>
    <row r="89" spans="1:10" s="17" customFormat="1" ht="19.5" customHeight="1" x14ac:dyDescent="0.2">
      <c r="A89" s="46" t="s">
        <v>13</v>
      </c>
      <c r="B89" s="43" t="s">
        <v>30</v>
      </c>
      <c r="C89" s="50">
        <v>0</v>
      </c>
      <c r="D89" s="50">
        <v>177.25700000000001</v>
      </c>
      <c r="E89" s="50">
        <v>144.61699999999999</v>
      </c>
      <c r="F89" s="50">
        <v>144.61699999999999</v>
      </c>
      <c r="G89" s="33">
        <f t="shared" ref="G89" si="27">F89-E89</f>
        <v>0</v>
      </c>
      <c r="H89" s="12">
        <f>IF(E89=0,0,F89/E89*100)</f>
        <v>100</v>
      </c>
    </row>
    <row r="90" spans="1:10" s="17" customFormat="1" ht="17.25" customHeight="1" x14ac:dyDescent="0.2">
      <c r="A90" s="46" t="s">
        <v>12</v>
      </c>
      <c r="B90" s="26" t="s">
        <v>0</v>
      </c>
      <c r="C90" s="50">
        <v>17.329999999999998</v>
      </c>
      <c r="D90" s="50">
        <v>9278.5480000000007</v>
      </c>
      <c r="E90" s="50">
        <v>2401.616</v>
      </c>
      <c r="F90" s="50">
        <v>2296.9009999999998</v>
      </c>
      <c r="G90" s="33">
        <f t="shared" ref="G90:G120" si="28">F90-E90</f>
        <v>-104.71500000000015</v>
      </c>
      <c r="H90" s="12">
        <f t="shared" ref="H90:H117" si="29">IF(E90=0,0,F90/E90*100)</f>
        <v>95.639810860687135</v>
      </c>
    </row>
    <row r="91" spans="1:10" s="17" customFormat="1" ht="17.25" customHeight="1" x14ac:dyDescent="0.2">
      <c r="A91" s="46" t="s">
        <v>18</v>
      </c>
      <c r="B91" s="26" t="s">
        <v>101</v>
      </c>
      <c r="C91" s="50">
        <v>670</v>
      </c>
      <c r="D91" s="50">
        <v>1544.855</v>
      </c>
      <c r="E91" s="50">
        <v>1038.6949999999999</v>
      </c>
      <c r="F91" s="50">
        <v>1017.154</v>
      </c>
      <c r="G91" s="33">
        <f t="shared" si="28"/>
        <v>-21.54099999999994</v>
      </c>
      <c r="H91" s="12">
        <f t="shared" si="29"/>
        <v>97.926147714199075</v>
      </c>
    </row>
    <row r="92" spans="1:10" s="17" customFormat="1" ht="17.25" customHeight="1" x14ac:dyDescent="0.2">
      <c r="A92" s="46" t="s">
        <v>20</v>
      </c>
      <c r="B92" s="26" t="s">
        <v>31</v>
      </c>
      <c r="C92" s="50">
        <v>0</v>
      </c>
      <c r="D92" s="50">
        <v>53.328000000000003</v>
      </c>
      <c r="E92" s="50">
        <v>53.328000000000003</v>
      </c>
      <c r="F92" s="50">
        <v>53.328000000000003</v>
      </c>
      <c r="G92" s="33">
        <f>F92-E92</f>
        <v>0</v>
      </c>
      <c r="H92" s="12">
        <f>IF(E92=0,0,F92/E92*100)</f>
        <v>100</v>
      </c>
    </row>
    <row r="93" spans="1:10" s="17" customFormat="1" ht="17.25" customHeight="1" x14ac:dyDescent="0.2">
      <c r="A93" s="9" t="s">
        <v>23</v>
      </c>
      <c r="B93" s="11" t="s">
        <v>88</v>
      </c>
      <c r="C93" s="50">
        <v>0</v>
      </c>
      <c r="D93" s="50">
        <v>26.408999999999999</v>
      </c>
      <c r="E93" s="50">
        <v>14</v>
      </c>
      <c r="F93" s="50">
        <v>14</v>
      </c>
      <c r="G93" s="33">
        <f>F93-E93</f>
        <v>0</v>
      </c>
      <c r="H93" s="12">
        <f>IF(E93=0,0,F93/E93*100)</f>
        <v>100</v>
      </c>
    </row>
    <row r="94" spans="1:10" s="17" customFormat="1" ht="17.25" customHeight="1" x14ac:dyDescent="0.2">
      <c r="A94" s="9" t="s">
        <v>24</v>
      </c>
      <c r="B94" s="11" t="s">
        <v>34</v>
      </c>
      <c r="C94" s="50">
        <v>0</v>
      </c>
      <c r="D94" s="50">
        <v>27</v>
      </c>
      <c r="E94" s="50">
        <v>27</v>
      </c>
      <c r="F94" s="50">
        <v>27</v>
      </c>
      <c r="G94" s="33">
        <f>F94-E94</f>
        <v>0</v>
      </c>
      <c r="H94" s="12">
        <f>IF(E94=0,0,F94/E94*100)</f>
        <v>100</v>
      </c>
    </row>
    <row r="95" spans="1:10" s="17" customFormat="1" ht="17.25" customHeight="1" x14ac:dyDescent="0.2">
      <c r="A95" s="9" t="s">
        <v>27</v>
      </c>
      <c r="B95" s="11" t="s">
        <v>35</v>
      </c>
      <c r="C95" s="50">
        <f>C96+C97</f>
        <v>0</v>
      </c>
      <c r="D95" s="60">
        <f t="shared" ref="D95:F95" si="30">D96+D97</f>
        <v>7284.487000000001</v>
      </c>
      <c r="E95" s="60">
        <f t="shared" si="30"/>
        <v>4421.2049999999999</v>
      </c>
      <c r="F95" s="60">
        <f t="shared" si="30"/>
        <v>4026.6820000000002</v>
      </c>
      <c r="G95" s="33">
        <f>F95-E95</f>
        <v>-394.52299999999968</v>
      </c>
      <c r="H95" s="12">
        <f>IF(E95=0,0,F95/E95*100)</f>
        <v>91.076573015727618</v>
      </c>
    </row>
    <row r="96" spans="1:10" s="17" customFormat="1" ht="21" customHeight="1" x14ac:dyDescent="0.2">
      <c r="A96" s="53" t="s">
        <v>58</v>
      </c>
      <c r="B96" s="7" t="s">
        <v>59</v>
      </c>
      <c r="C96" s="47">
        <v>0</v>
      </c>
      <c r="D96" s="47">
        <v>6107.5870000000004</v>
      </c>
      <c r="E96" s="47">
        <v>4028.9810000000002</v>
      </c>
      <c r="F96" s="47">
        <v>3659.5680000000002</v>
      </c>
      <c r="G96" s="32">
        <f t="shared" si="28"/>
        <v>-369.41300000000001</v>
      </c>
      <c r="H96" s="10">
        <f t="shared" si="29"/>
        <v>90.831105929762387</v>
      </c>
    </row>
    <row r="97" spans="1:8" s="17" customFormat="1" ht="21" customHeight="1" x14ac:dyDescent="0.2">
      <c r="A97" s="53" t="s">
        <v>47</v>
      </c>
      <c r="B97" s="7" t="s">
        <v>48</v>
      </c>
      <c r="C97" s="47">
        <v>0</v>
      </c>
      <c r="D97" s="47">
        <v>1176.9000000000001</v>
      </c>
      <c r="E97" s="47">
        <v>392.22399999999999</v>
      </c>
      <c r="F97" s="47">
        <v>367.11399999999998</v>
      </c>
      <c r="G97" s="32">
        <f>F97-E97</f>
        <v>-25.110000000000014</v>
      </c>
      <c r="H97" s="10">
        <f>IF(E97=0,0,F97/E97*100)</f>
        <v>93.598046014522311</v>
      </c>
    </row>
    <row r="98" spans="1:8" s="17" customFormat="1" ht="21" customHeight="1" x14ac:dyDescent="0.2">
      <c r="A98" s="46" t="s">
        <v>111</v>
      </c>
      <c r="B98" s="11" t="s">
        <v>112</v>
      </c>
      <c r="C98" s="50">
        <f>C99+C108+C111</f>
        <v>0</v>
      </c>
      <c r="D98" s="107">
        <f t="shared" ref="D98:F98" si="31">D99+D108+D111</f>
        <v>25655.337000000003</v>
      </c>
      <c r="E98" s="60">
        <f t="shared" si="31"/>
        <v>16584.036</v>
      </c>
      <c r="F98" s="60">
        <f t="shared" si="31"/>
        <v>11838.041000000001</v>
      </c>
      <c r="G98" s="33">
        <f>F98-E98</f>
        <v>-4745.994999999999</v>
      </c>
      <c r="H98" s="12">
        <f>IF(E98=0,0,F98/E98*100)</f>
        <v>71.382147264996291</v>
      </c>
    </row>
    <row r="99" spans="1:8" s="17" customFormat="1" ht="21" customHeight="1" x14ac:dyDescent="0.2">
      <c r="A99" s="46" t="s">
        <v>93</v>
      </c>
      <c r="B99" s="11" t="s">
        <v>94</v>
      </c>
      <c r="C99" s="50">
        <f>C100+C101+C102+C103+C104+C105+C106+C107</f>
        <v>0</v>
      </c>
      <c r="D99" s="50">
        <f t="shared" ref="D99:F99" si="32">D100+D101+D102+D103+D104+D105+D106+D107</f>
        <v>17116.423000000003</v>
      </c>
      <c r="E99" s="50">
        <f t="shared" si="32"/>
        <v>9872.7569999999996</v>
      </c>
      <c r="F99" s="50">
        <f t="shared" si="32"/>
        <v>6714.482</v>
      </c>
      <c r="G99" s="33">
        <f>F99-E99</f>
        <v>-3158.2749999999996</v>
      </c>
      <c r="H99" s="12">
        <f>IF(E99=0,0,F99/E99*100)</f>
        <v>68.010202216057792</v>
      </c>
    </row>
    <row r="100" spans="1:8" ht="19.5" customHeight="1" x14ac:dyDescent="0.2">
      <c r="A100" s="53" t="s">
        <v>54</v>
      </c>
      <c r="B100" s="54" t="s">
        <v>55</v>
      </c>
      <c r="C100" s="66">
        <v>0</v>
      </c>
      <c r="D100" s="47">
        <v>1401.991</v>
      </c>
      <c r="E100" s="47">
        <v>694.12</v>
      </c>
      <c r="F100" s="47">
        <v>57.372999999999998</v>
      </c>
      <c r="G100" s="32">
        <f t="shared" si="28"/>
        <v>-636.74699999999996</v>
      </c>
      <c r="H100" s="10">
        <f t="shared" si="29"/>
        <v>8.2655736760214378</v>
      </c>
    </row>
    <row r="101" spans="1:8" ht="21.75" customHeight="1" x14ac:dyDescent="0.2">
      <c r="A101" s="53" t="s">
        <v>62</v>
      </c>
      <c r="B101" s="54" t="s">
        <v>63</v>
      </c>
      <c r="C101" s="66">
        <v>0</v>
      </c>
      <c r="D101" s="47">
        <v>3300</v>
      </c>
      <c r="E101" s="47">
        <v>2911.6930000000002</v>
      </c>
      <c r="F101" s="47">
        <v>1983.6959999999999</v>
      </c>
      <c r="G101" s="32">
        <f t="shared" si="28"/>
        <v>-927.9970000000003</v>
      </c>
      <c r="H101" s="10">
        <f t="shared" si="29"/>
        <v>68.128611086402302</v>
      </c>
    </row>
    <row r="102" spans="1:8" ht="21.75" customHeight="1" x14ac:dyDescent="0.2">
      <c r="A102" s="53" t="s">
        <v>131</v>
      </c>
      <c r="B102" s="54" t="s">
        <v>134</v>
      </c>
      <c r="C102" s="66">
        <v>0</v>
      </c>
      <c r="D102" s="47">
        <v>610.74099999999999</v>
      </c>
      <c r="E102" s="47">
        <v>0</v>
      </c>
      <c r="F102" s="47">
        <v>0</v>
      </c>
      <c r="G102" s="32">
        <f t="shared" si="28"/>
        <v>0</v>
      </c>
      <c r="H102" s="10">
        <f t="shared" si="29"/>
        <v>0</v>
      </c>
    </row>
    <row r="103" spans="1:8" ht="21" customHeight="1" x14ac:dyDescent="0.2">
      <c r="A103" s="53" t="s">
        <v>65</v>
      </c>
      <c r="B103" s="55" t="s">
        <v>68</v>
      </c>
      <c r="C103" s="47">
        <v>0</v>
      </c>
      <c r="D103" s="47">
        <v>3215.3670000000002</v>
      </c>
      <c r="E103" s="47">
        <v>1331.2560000000001</v>
      </c>
      <c r="F103" s="47">
        <v>1113.2159999999999</v>
      </c>
      <c r="G103" s="32">
        <f t="shared" si="28"/>
        <v>-218.04000000000019</v>
      </c>
      <c r="H103" s="10">
        <f t="shared" si="29"/>
        <v>83.621482269375662</v>
      </c>
    </row>
    <row r="104" spans="1:8" ht="18.75" customHeight="1" x14ac:dyDescent="0.2">
      <c r="A104" s="53" t="s">
        <v>75</v>
      </c>
      <c r="B104" s="55" t="s">
        <v>76</v>
      </c>
      <c r="C104" s="47">
        <v>0</v>
      </c>
      <c r="D104" s="47">
        <v>308</v>
      </c>
      <c r="E104" s="47">
        <v>0</v>
      </c>
      <c r="F104" s="47">
        <v>0</v>
      </c>
      <c r="G104" s="32">
        <f t="shared" si="28"/>
        <v>0</v>
      </c>
      <c r="H104" s="10">
        <f t="shared" si="29"/>
        <v>0</v>
      </c>
    </row>
    <row r="105" spans="1:8" ht="30.75" customHeight="1" x14ac:dyDescent="0.2">
      <c r="A105" s="53" t="s">
        <v>89</v>
      </c>
      <c r="B105" s="55" t="s">
        <v>90</v>
      </c>
      <c r="C105" s="47">
        <v>0</v>
      </c>
      <c r="D105" s="47">
        <v>3686.1</v>
      </c>
      <c r="E105" s="47">
        <v>1087.088</v>
      </c>
      <c r="F105" s="47">
        <v>1087.085</v>
      </c>
      <c r="G105" s="32">
        <f t="shared" si="28"/>
        <v>-2.9999999999290594E-3</v>
      </c>
      <c r="H105" s="10">
        <f t="shared" si="29"/>
        <v>99.999724033380929</v>
      </c>
    </row>
    <row r="106" spans="1:8" ht="28.5" customHeight="1" x14ac:dyDescent="0.2">
      <c r="A106" s="53" t="s">
        <v>99</v>
      </c>
      <c r="B106" s="55" t="s">
        <v>100</v>
      </c>
      <c r="C106" s="47">
        <v>0</v>
      </c>
      <c r="D106" s="47">
        <v>4414.2240000000002</v>
      </c>
      <c r="E106" s="47">
        <v>3848.6</v>
      </c>
      <c r="F106" s="47">
        <v>2473.1120000000001</v>
      </c>
      <c r="G106" s="32">
        <f t="shared" ref="G106:G112" si="33">F106-E106</f>
        <v>-1375.4879999999998</v>
      </c>
      <c r="H106" s="10">
        <f t="shared" ref="H106:H112" si="34">IF(E106=0,0,F106/E106*100)</f>
        <v>64.260042612898204</v>
      </c>
    </row>
    <row r="107" spans="1:8" ht="28.5" customHeight="1" x14ac:dyDescent="0.2">
      <c r="A107" s="53" t="s">
        <v>95</v>
      </c>
      <c r="B107" s="55" t="s">
        <v>96</v>
      </c>
      <c r="C107" s="47">
        <v>0</v>
      </c>
      <c r="D107" s="47">
        <v>180</v>
      </c>
      <c r="E107" s="47">
        <v>0</v>
      </c>
      <c r="F107" s="47">
        <v>0</v>
      </c>
      <c r="G107" s="32">
        <f t="shared" si="33"/>
        <v>0</v>
      </c>
      <c r="H107" s="10">
        <f t="shared" si="34"/>
        <v>0</v>
      </c>
    </row>
    <row r="108" spans="1:8" ht="28.5" customHeight="1" x14ac:dyDescent="0.2">
      <c r="A108" s="46" t="s">
        <v>49</v>
      </c>
      <c r="B108" s="26" t="s">
        <v>50</v>
      </c>
      <c r="C108" s="50">
        <f>C109+C110</f>
        <v>0</v>
      </c>
      <c r="D108" s="50">
        <f t="shared" ref="D108:F108" si="35">D109+D110</f>
        <v>8510.2690000000002</v>
      </c>
      <c r="E108" s="50">
        <f t="shared" si="35"/>
        <v>6688.634</v>
      </c>
      <c r="F108" s="50">
        <f t="shared" si="35"/>
        <v>5109.9140000000007</v>
      </c>
      <c r="G108" s="33">
        <f t="shared" si="33"/>
        <v>-1578.7199999999993</v>
      </c>
      <c r="H108" s="12">
        <f t="shared" si="34"/>
        <v>76.396974329885609</v>
      </c>
    </row>
    <row r="109" spans="1:8" ht="28.5" customHeight="1" x14ac:dyDescent="0.2">
      <c r="A109" s="53" t="s">
        <v>60</v>
      </c>
      <c r="B109" s="55" t="s">
        <v>51</v>
      </c>
      <c r="C109" s="47">
        <v>0</v>
      </c>
      <c r="D109" s="47">
        <v>4010.5030000000002</v>
      </c>
      <c r="E109" s="47">
        <v>3688.8679999999999</v>
      </c>
      <c r="F109" s="47">
        <v>2277.587</v>
      </c>
      <c r="G109" s="32">
        <f t="shared" si="33"/>
        <v>-1411.2809999999999</v>
      </c>
      <c r="H109" s="10">
        <f t="shared" si="34"/>
        <v>61.742165889373112</v>
      </c>
    </row>
    <row r="110" spans="1:8" ht="28.5" customHeight="1" x14ac:dyDescent="0.2">
      <c r="A110" s="53" t="s">
        <v>132</v>
      </c>
      <c r="B110" s="55" t="s">
        <v>133</v>
      </c>
      <c r="C110" s="47">
        <v>0</v>
      </c>
      <c r="D110" s="47">
        <v>4499.7659999999996</v>
      </c>
      <c r="E110" s="47">
        <v>2999.7660000000001</v>
      </c>
      <c r="F110" s="47">
        <v>2832.3270000000002</v>
      </c>
      <c r="G110" s="32">
        <f t="shared" si="33"/>
        <v>-167.43899999999985</v>
      </c>
      <c r="H110" s="10">
        <f t="shared" si="34"/>
        <v>94.418264624640727</v>
      </c>
    </row>
    <row r="111" spans="1:8" ht="28.5" customHeight="1" x14ac:dyDescent="0.2">
      <c r="A111" s="27" t="s">
        <v>113</v>
      </c>
      <c r="B111" s="11" t="s">
        <v>114</v>
      </c>
      <c r="C111" s="50">
        <f>C112+C113</f>
        <v>0</v>
      </c>
      <c r="D111" s="60">
        <f t="shared" ref="D111:F111" si="36">D112+D113</f>
        <v>28.645</v>
      </c>
      <c r="E111" s="60">
        <f t="shared" si="36"/>
        <v>22.645</v>
      </c>
      <c r="F111" s="60">
        <f t="shared" si="36"/>
        <v>13.645</v>
      </c>
      <c r="G111" s="33">
        <f t="shared" si="33"/>
        <v>-9</v>
      </c>
      <c r="H111" s="12">
        <f t="shared" si="34"/>
        <v>60.25612718039303</v>
      </c>
    </row>
    <row r="112" spans="1:8" ht="22.9" customHeight="1" x14ac:dyDescent="0.2">
      <c r="A112" s="53" t="s">
        <v>97</v>
      </c>
      <c r="B112" s="55" t="s">
        <v>98</v>
      </c>
      <c r="C112" s="47">
        <v>0</v>
      </c>
      <c r="D112" s="47">
        <v>13.645</v>
      </c>
      <c r="E112" s="47">
        <v>13.645</v>
      </c>
      <c r="F112" s="47">
        <v>13.645</v>
      </c>
      <c r="G112" s="32">
        <f t="shared" si="33"/>
        <v>0</v>
      </c>
      <c r="H112" s="10">
        <f t="shared" si="34"/>
        <v>100</v>
      </c>
    </row>
    <row r="113" spans="1:8" ht="68.45" customHeight="1" x14ac:dyDescent="0.2">
      <c r="A113" s="28" t="s">
        <v>80</v>
      </c>
      <c r="B113" s="55" t="s">
        <v>81</v>
      </c>
      <c r="C113" s="47">
        <v>0</v>
      </c>
      <c r="D113" s="47">
        <v>15</v>
      </c>
      <c r="E113" s="47">
        <v>9</v>
      </c>
      <c r="F113" s="47">
        <v>0</v>
      </c>
      <c r="G113" s="32">
        <f t="shared" si="28"/>
        <v>-9</v>
      </c>
      <c r="H113" s="10">
        <f t="shared" si="29"/>
        <v>0</v>
      </c>
    </row>
    <row r="114" spans="1:8" ht="25.5" customHeight="1" x14ac:dyDescent="0.2">
      <c r="A114" s="27" t="s">
        <v>115</v>
      </c>
      <c r="B114" s="11" t="s">
        <v>116</v>
      </c>
      <c r="C114" s="50">
        <f>C115</f>
        <v>33.6</v>
      </c>
      <c r="D114" s="61">
        <f t="shared" ref="D114:F115" si="37">D115</f>
        <v>33.6</v>
      </c>
      <c r="E114" s="61">
        <f t="shared" si="37"/>
        <v>15.7</v>
      </c>
      <c r="F114" s="61">
        <f t="shared" si="37"/>
        <v>0</v>
      </c>
      <c r="G114" s="93">
        <f t="shared" ref="G114:G115" si="38">F114-E114</f>
        <v>-15.7</v>
      </c>
      <c r="H114" s="94">
        <f t="shared" ref="H114:H115" si="39">IF(E114=0,0,F114/E114*100)</f>
        <v>0</v>
      </c>
    </row>
    <row r="115" spans="1:8" ht="25.5" customHeight="1" x14ac:dyDescent="0.2">
      <c r="A115" s="27" t="s">
        <v>118</v>
      </c>
      <c r="B115" s="11" t="s">
        <v>117</v>
      </c>
      <c r="C115" s="50">
        <f>C116</f>
        <v>33.6</v>
      </c>
      <c r="D115" s="61">
        <f t="shared" si="37"/>
        <v>33.6</v>
      </c>
      <c r="E115" s="61">
        <f t="shared" si="37"/>
        <v>15.7</v>
      </c>
      <c r="F115" s="61">
        <f t="shared" si="37"/>
        <v>0</v>
      </c>
      <c r="G115" s="93">
        <f t="shared" si="38"/>
        <v>-15.7</v>
      </c>
      <c r="H115" s="94">
        <f t="shared" si="39"/>
        <v>0</v>
      </c>
    </row>
    <row r="116" spans="1:8" s="24" customFormat="1" ht="17.25" customHeight="1" x14ac:dyDescent="0.2">
      <c r="A116" s="28" t="s">
        <v>56</v>
      </c>
      <c r="B116" s="54" t="s">
        <v>1</v>
      </c>
      <c r="C116" s="66">
        <v>33.6</v>
      </c>
      <c r="D116" s="47">
        <v>33.6</v>
      </c>
      <c r="E116" s="47">
        <v>15.7</v>
      </c>
      <c r="F116" s="47">
        <v>0</v>
      </c>
      <c r="G116" s="32">
        <f t="shared" si="28"/>
        <v>-15.7</v>
      </c>
      <c r="H116" s="10">
        <f t="shared" si="29"/>
        <v>0</v>
      </c>
    </row>
    <row r="117" spans="1:8" s="24" customFormat="1" ht="28.5" customHeight="1" x14ac:dyDescent="0.2">
      <c r="A117" s="9" t="s">
        <v>135</v>
      </c>
      <c r="B117" s="104" t="s">
        <v>136</v>
      </c>
      <c r="C117" s="57">
        <v>0</v>
      </c>
      <c r="D117" s="50">
        <v>100</v>
      </c>
      <c r="E117" s="50">
        <v>100</v>
      </c>
      <c r="F117" s="50">
        <v>100</v>
      </c>
      <c r="G117" s="33">
        <f t="shared" si="28"/>
        <v>0</v>
      </c>
      <c r="H117" s="12">
        <f t="shared" si="29"/>
        <v>100</v>
      </c>
    </row>
    <row r="118" spans="1:8" ht="21.75" customHeight="1" x14ac:dyDescent="0.2">
      <c r="A118" s="53"/>
      <c r="B118" s="56" t="s">
        <v>124</v>
      </c>
      <c r="C118" s="50">
        <v>3798.6</v>
      </c>
      <c r="D118" s="50">
        <v>4079.6819999999998</v>
      </c>
      <c r="E118" s="50">
        <v>2379.8150000000001</v>
      </c>
      <c r="F118" s="50">
        <v>1609.4659999999999</v>
      </c>
      <c r="G118" s="57">
        <f t="shared" si="28"/>
        <v>-770.34900000000016</v>
      </c>
      <c r="H118" s="58">
        <f>F118/E118*100</f>
        <v>67.629878793099465</v>
      </c>
    </row>
    <row r="119" spans="1:8" ht="18.600000000000001" customHeight="1" x14ac:dyDescent="0.2">
      <c r="A119" s="112" t="s">
        <v>122</v>
      </c>
      <c r="B119" s="112"/>
      <c r="C119" s="97">
        <f>C89+C90+C91+C92+C93+C94+C95+C98+C114+C117+C118</f>
        <v>4519.53</v>
      </c>
      <c r="D119" s="97">
        <f t="shared" ref="D119:F119" si="40">D89+D90+D91+D92+D93+D94+D95+D98+D114+D117+D118</f>
        <v>48260.503000000004</v>
      </c>
      <c r="E119" s="97">
        <f t="shared" si="40"/>
        <v>27180.011999999999</v>
      </c>
      <c r="F119" s="97">
        <f t="shared" si="40"/>
        <v>21127.189000000002</v>
      </c>
      <c r="G119" s="52">
        <f t="shared" si="28"/>
        <v>-6052.8229999999967</v>
      </c>
      <c r="H119" s="97">
        <f>F119/E119*100</f>
        <v>77.730609537626421</v>
      </c>
    </row>
    <row r="120" spans="1:8" ht="18.75" customHeight="1" x14ac:dyDescent="0.2">
      <c r="A120" s="113" t="s">
        <v>123</v>
      </c>
      <c r="B120" s="113"/>
      <c r="C120" s="18">
        <f>C87+C119</f>
        <v>179800.19700000001</v>
      </c>
      <c r="D120" s="18">
        <f>D87+D119</f>
        <v>235580.42899999997</v>
      </c>
      <c r="E120" s="18">
        <f>E87+E119</f>
        <v>132796.766</v>
      </c>
      <c r="F120" s="18">
        <f>F87+F119</f>
        <v>118396.27999999998</v>
      </c>
      <c r="G120" s="31">
        <f t="shared" si="28"/>
        <v>-14400.486000000019</v>
      </c>
      <c r="H120" s="19">
        <f>F120/E120*100</f>
        <v>89.155996464552445</v>
      </c>
    </row>
    <row r="121" spans="1:8" ht="0.75" hidden="1" customHeight="1" x14ac:dyDescent="0.25">
      <c r="A121" s="1"/>
      <c r="B121" s="2"/>
      <c r="C121" s="2"/>
      <c r="D121" s="39"/>
      <c r="E121" s="39"/>
      <c r="F121" s="39"/>
      <c r="G121" s="40"/>
      <c r="H121" s="39"/>
    </row>
    <row r="122" spans="1:8" ht="21.75" customHeight="1" x14ac:dyDescent="0.25">
      <c r="A122" s="6"/>
      <c r="B122" s="111"/>
      <c r="C122" s="111"/>
      <c r="D122" s="111"/>
      <c r="E122" s="111"/>
      <c r="F122" s="111"/>
      <c r="G122" s="111"/>
      <c r="H122" s="111"/>
    </row>
    <row r="123" spans="1:8" ht="14.25" customHeight="1" x14ac:dyDescent="0.25">
      <c r="A123" s="6"/>
      <c r="B123" s="8" t="s">
        <v>11</v>
      </c>
      <c r="C123" s="8"/>
      <c r="D123" s="41"/>
      <c r="E123" s="41"/>
      <c r="F123" s="6" t="s">
        <v>77</v>
      </c>
      <c r="G123" s="42"/>
      <c r="H123" s="42"/>
    </row>
    <row r="124" spans="1:8" ht="12" customHeight="1" x14ac:dyDescent="0.2">
      <c r="A124" s="4"/>
      <c r="B124" s="4"/>
      <c r="C124" s="4"/>
    </row>
    <row r="125" spans="1:8" x14ac:dyDescent="0.2">
      <c r="A125" s="4"/>
      <c r="B125" s="23" t="s">
        <v>69</v>
      </c>
      <c r="C125" s="23"/>
    </row>
    <row r="129" spans="4:6" x14ac:dyDescent="0.2">
      <c r="D129" s="44"/>
      <c r="E129" s="44"/>
      <c r="F129" s="44"/>
    </row>
  </sheetData>
  <customSheetViews>
    <customSheetView guid="{356CC87D-C45A-423A-9572-F74069546E3E}" hiddenRows="1" showRuler="0">
      <selection activeCell="E6" sqref="E6:E7"/>
      <rowBreaks count="1" manualBreakCount="1">
        <brk id="53" max="16383" man="1"/>
      </rowBreaks>
      <pageMargins left="0.59055118110236227" right="0.39370078740157483" top="0.59055118110236227" bottom="0.59055118110236227" header="0.51181102362204722" footer="0.51181102362204722"/>
      <printOptions horizontalCentered="1"/>
      <pageSetup paperSize="9" scale="78" orientation="portrait" r:id="rId1"/>
      <headerFooter alignWithMargins="0"/>
    </customSheetView>
    <customSheetView guid="{60B70A26-12E7-443E-83DE-AF94588CA160}" hiddenRows="1" showRuler="0" topLeftCell="A55">
      <selection activeCell="C88" sqref="C88"/>
      <rowBreaks count="1" manualBreakCount="1">
        <brk id="54" max="16383" man="1"/>
      </rowBreaks>
      <pageMargins left="0.59055118110236227" right="0.39370078740157483" top="0.59055118110236227" bottom="0.59055118110236227" header="0.51181102362204722" footer="0.51181102362204722"/>
      <printOptions horizontalCentered="1"/>
      <pageSetup paperSize="9" scale="78" orientation="portrait" r:id="rId2"/>
      <headerFooter alignWithMargins="0"/>
    </customSheetView>
    <customSheetView guid="{2C2CFF0B-8759-4E25-94E2-B667FE22E70B}" showRuler="0">
      <selection activeCell="A5" sqref="A5"/>
      <rowBreaks count="1" manualBreakCount="1">
        <brk id="53" max="16383" man="1"/>
      </rowBreaks>
      <pageMargins left="0.59055118110236227" right="0.39370078740157483" top="0.59055118110236227" bottom="0.59055118110236227" header="0.51181102362204722" footer="0.51181102362204722"/>
      <printOptions horizontalCentered="1"/>
      <pageSetup paperSize="9" scale="78" orientation="portrait" r:id="rId3"/>
      <headerFooter alignWithMargins="0"/>
    </customSheetView>
  </customSheetViews>
  <mergeCells count="10">
    <mergeCell ref="B5:H5"/>
    <mergeCell ref="A4:H4"/>
    <mergeCell ref="A2:H2"/>
    <mergeCell ref="A3:H3"/>
    <mergeCell ref="B122:H122"/>
    <mergeCell ref="A119:B119"/>
    <mergeCell ref="A120:B120"/>
    <mergeCell ref="A87:B87"/>
    <mergeCell ref="A7:H7"/>
    <mergeCell ref="A88:H88"/>
  </mergeCells>
  <phoneticPr fontId="0" type="noConversion"/>
  <printOptions horizontalCentered="1"/>
  <pageMargins left="0.59055118110236227" right="0.15748031496062992" top="0.19685039370078741" bottom="0.15748031496062992" header="0.23622047244094491" footer="0.15748031496062992"/>
  <pageSetup paperSize="9" scale="64" fitToHeight="2" orientation="portrait" r:id="rId4"/>
  <headerFooter alignWithMargins="0"/>
  <rowBreaks count="2" manualBreakCount="2">
    <brk id="62" max="7" man="1"/>
    <brk id="1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</dc:creator>
  <cp:lastModifiedBy>User</cp:lastModifiedBy>
  <cp:lastPrinted>2021-08-04T06:24:18Z</cp:lastPrinted>
  <dcterms:created xsi:type="dcterms:W3CDTF">2004-01-28T08:01:03Z</dcterms:created>
  <dcterms:modified xsi:type="dcterms:W3CDTF">2021-08-12T11:43:10Z</dcterms:modified>
</cp:coreProperties>
</file>