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7395" windowHeight="3630" activeTab="0"/>
  </bookViews>
  <sheets>
    <sheet name="1" sheetId="1" r:id="rId1"/>
  </sheets>
  <definedNames>
    <definedName name="_xlnm.Print_Area" localSheetId="0">'1'!$A$1:$H$89</definedName>
  </definedNames>
  <calcPr fullCalcOnLoad="1"/>
</workbook>
</file>

<file path=xl/sharedStrings.xml><?xml version="1.0" encoding="utf-8"?>
<sst xmlns="http://schemas.openxmlformats.org/spreadsheetml/2006/main" count="155" uniqueCount="149">
  <si>
    <t>%</t>
  </si>
  <si>
    <t>Податки</t>
  </si>
  <si>
    <t>відхилення від плану</t>
  </si>
  <si>
    <t>" + "/
" -"</t>
  </si>
  <si>
    <t>Єдиний податок</t>
  </si>
  <si>
    <t>Плата за землю</t>
  </si>
  <si>
    <t>Податок на майно</t>
  </si>
  <si>
    <t>Плата за надання інших адміністративних послуг</t>
  </si>
  <si>
    <t>Освітня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</si>
  <si>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</si>
  <si>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</si>
  <si>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Єдиний податок з юридичних осіб </t>
  </si>
  <si>
    <t>Єдиний податок з фізичних осіб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</si>
  <si>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</si>
  <si>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</si>
  <si>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</si>
  <si>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Інші неподаткові надходження  </t>
  </si>
  <si>
    <t>Податкові надходження  </t>
  </si>
  <si>
    <t>Неподаткові надходження  </t>
  </si>
  <si>
    <t>Адміністративний збір за державну реєстрацію речових прав на нерухоме майно та їх обтяжень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</si>
  <si>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</si>
  <si>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Плата за розміщення тимчасово вільних коштів місцевих бюджетів </t>
  </si>
  <si>
    <t>Внутрішні податки на товари та послуги  </t>
  </si>
  <si>
    <t>в т.ч.бюджет розвитку</t>
  </si>
  <si>
    <t>Доходи від операцій з капіталом  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</si>
  <si>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</si>
  <si>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</si>
  <si>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Інші субвенції з місцевого бюджету</t>
  </si>
  <si>
    <t>Субвенції з місцевих бюджетів іншим місцевим бюджетам</t>
  </si>
  <si>
    <t>Офіційні трансферти  </t>
  </si>
  <si>
    <t>Дотації з державного бюджету місцевим бюджетам</t>
  </si>
  <si>
    <t>18010100
18010400</t>
  </si>
  <si>
    <t>18010500
18010900</t>
  </si>
  <si>
    <t>Грошові стягнення за шкоду, заподіяну порушенням законодавства
 про охорону навколишнього природного середовища внаслідок господарської та іншої діяльності </t>
  </si>
  <si>
    <t>Збір за забруднення навколишнього природного середовища 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</si>
  <si>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</si>
  <si>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</si>
  <si>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</si>
  <si>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ДОХОДИ</t>
  </si>
  <si>
    <t>тис.грн.</t>
  </si>
  <si>
    <t>Затверджений план на      2021 рік</t>
  </si>
  <si>
    <t>Уточнений план на        2021 рік</t>
  </si>
  <si>
    <t>Рентна плата за користування надрами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</si>
  <si>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</si>
  <si>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Державне мито, пов`язане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</si>
  <si>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</t>
  </si>
  <si>
    <t>Податок та збір на доходи фізичних осіб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</si>
  <si>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</si>
  <si>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</si>
  <si>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</si>
  <si>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</si>
  <si>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Цільові фонди, утворені ВР АРК, органами місцевого самоврядування та місцевими органами виконавчої влади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</si>
  <si>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АРК</t>
  </si>
  <si>
    <t>Усього доходи загального фонду</t>
  </si>
  <si>
    <t>10000000</t>
  </si>
  <si>
    <t>11010000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</si>
  <si>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</si>
  <si>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</si>
  <si>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</si>
  <si>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</si>
  <si>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13030000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</si>
  <si>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</si>
  <si>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</si>
  <si>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13030800</t>
  </si>
  <si>
    <t>13030900</t>
  </si>
  <si>
    <t>14000000</t>
  </si>
  <si>
    <t>Пальне (Акцизний податок з вироблених в Україні підакцизних товарів (продукції)</t>
  </si>
  <si>
    <t>Пальне (Акцизний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</si>
  <si>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</si>
  <si>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</si>
  <si>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</si>
  <si>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</si>
  <si>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</si>
  <si>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</si>
  <si>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</si>
  <si>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</si>
  <si>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</si>
  <si>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</si>
  <si>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</si>
  <si>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</si>
  <si>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</si>
  <si>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</si>
  <si>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</si>
  <si>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</si>
  <si>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</si>
  <si>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18030200</t>
  </si>
  <si>
    <t>Туристичний збір, сплачений фізичними особами 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</si>
  <si>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</si>
  <si>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</si>
  <si>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</si>
  <si>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</si>
  <si>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</si>
  <si>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</si>
  <si>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21000000</t>
  </si>
  <si>
    <t>21050000</t>
  </si>
  <si>
    <t>21081100</t>
  </si>
  <si>
    <t>Адміністративні штрафи та інші санкції </t>
  </si>
  <si>
    <t>22000000</t>
  </si>
  <si>
    <t>22010300</t>
  </si>
  <si>
    <t>22012500</t>
  </si>
  <si>
    <t>22012600</t>
  </si>
  <si>
    <t>22080400</t>
  </si>
  <si>
    <t>22090000</t>
  </si>
  <si>
    <t>Державне мито  </t>
  </si>
  <si>
    <t>22090100</t>
  </si>
  <si>
    <t>22090200</t>
  </si>
  <si>
    <t>Державне мито, не віднесене до інших категорій  </t>
  </si>
  <si>
    <t>22090400</t>
  </si>
  <si>
    <t>24000000</t>
  </si>
  <si>
    <t>24060300</t>
  </si>
  <si>
    <t>Інші надходження  </t>
  </si>
  <si>
    <t>24062200</t>
  </si>
  <si>
    <t>Доходи загального фонду (без  врахування трансфертів)</t>
  </si>
  <si>
    <t>40000000</t>
  </si>
  <si>
    <t>41020000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</si>
  <si>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</si>
  <si>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</si>
  <si>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</si>
  <si>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</si>
  <si>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</si>
  <si>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41050000</t>
  </si>
  <si>
    <t>41051200</t>
  </si>
  <si>
    <t>41053900</t>
  </si>
  <si>
    <t>41055000</t>
  </si>
  <si>
    <t>19010000</t>
  </si>
  <si>
    <t>Екологічний податок </t>
  </si>
  <si>
    <t>20000000</t>
  </si>
  <si>
    <t>25000000</t>
  </si>
  <si>
    <t>Власні надходження бюджетних установ  </t>
  </si>
  <si>
    <t>30000000</t>
  </si>
  <si>
    <t>33010100</t>
  </si>
  <si>
    <t>50000000</t>
  </si>
  <si>
    <t>Цільові фонди  </t>
  </si>
  <si>
    <t>50110000</t>
  </si>
  <si>
    <t>Усього доходи спеціального фонду</t>
  </si>
  <si>
    <t>Доходи спеціального фонду (без  врахування трансфертів)</t>
  </si>
  <si>
    <t>Усього доходи загального та спеціального фонду (без  врахування трансфертів)</t>
  </si>
  <si>
    <t>Усього доходи загального та спеціального фонду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</si>
  <si>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</si>
  <si>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Звіт про виконання бюджету Люботинської міської ТГ за січень-березень 2021 р.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</si>
  <si>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</si>
  <si>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проведення капітального та поточного середнього ремонту автомобільних доріг за рахунок залишку коштів відповідної субвенції з державного бюджету, що утворився на початок бюджетного періоду</t>
  </si>
  <si>
    <t>Уточнений план за січень-березень 2021р.</t>
  </si>
  <si>
    <t>Фактичне виконання за січень-березень  2021р.</t>
  </si>
  <si>
    <t>Керуюча справами</t>
  </si>
  <si>
    <t>Лідія КУДЕНКО</t>
  </si>
  <si>
    <t>ПРОЄКТ</t>
  </si>
  <si>
    <t>Додаток 1</t>
  </si>
  <si>
    <t xml:space="preserve">до рішення виконавчого комітету Люботинської міської ради
від ___.04.2021р. № 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</si>
</sst>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0.000000"/>
    <numFmt numFmtId="201" formatCode="0.00000"/>
    <numFmt numFmtId="202" formatCode="0.0000"/>
    <numFmt numFmtId="203" formatCode="0.000"/>
    <numFmt numFmtId="204" formatCode="0.0000000"/>
    <numFmt numFmtId="205" formatCode="0.00000000"/>
    <numFmt numFmtId="206" formatCode="0.000%"/>
    <numFmt numFmtId="207" formatCode="0.0%"/>
    <numFmt numFmtId="208" formatCode="#0.00"/>
    <numFmt numFmtId="209" formatCode="#,##0.0"/>
    <numFmt numFmtId="210" formatCode="[$€-2]\ ###,000_);[Red]\([$€-2]\ ###,000\)"/>
    <numFmt numFmtId="211" formatCode="#0.0"/>
    <numFmt numFmtId="212" formatCode="&quot;р.&quot;#,##0_);[Red]\(&quot;р.&quot;#,##0\)"/>
    <numFmt numFmtId="213" formatCode="#,##0.000"/>
  </numFmts>
  <fonts count="59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0" xfId="56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199" fontId="3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3" fillId="0" borderId="11" xfId="0" applyFont="1" applyBorder="1" applyAlignment="1">
      <alignment horizontal="left" vertical="center" wrapText="1"/>
    </xf>
    <xf numFmtId="199" fontId="2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9" fontId="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/>
    </xf>
    <xf numFmtId="199" fontId="5" fillId="32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53" applyFont="1" applyBorder="1" applyAlignment="1">
      <alignment horizontal="left" vertical="center"/>
      <protection/>
    </xf>
    <xf numFmtId="0" fontId="3" fillId="0" borderId="0" xfId="56" applyFont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209" fontId="3" fillId="32" borderId="10" xfId="0" applyNumberFormat="1" applyFont="1" applyFill="1" applyBorder="1" applyAlignment="1">
      <alignment horizontal="center" vertical="center" wrapText="1"/>
    </xf>
    <xf numFmtId="209" fontId="2" fillId="0" borderId="0" xfId="0" applyNumberFormat="1" applyFont="1" applyBorder="1" applyAlignment="1">
      <alignment horizontal="center" vertical="center" wrapText="1"/>
    </xf>
    <xf numFmtId="209" fontId="2" fillId="32" borderId="0" xfId="0" applyNumberFormat="1" applyFont="1" applyFill="1" applyBorder="1" applyAlignment="1">
      <alignment horizontal="center" vertical="center" wrapText="1"/>
    </xf>
    <xf numFmtId="209" fontId="1" fillId="0" borderId="0" xfId="0" applyNumberFormat="1" applyFont="1" applyAlignment="1">
      <alignment/>
    </xf>
    <xf numFmtId="209" fontId="1" fillId="32" borderId="0" xfId="0" applyNumberFormat="1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209" fontId="15" fillId="33" borderId="0" xfId="0" applyNumberFormat="1" applyFont="1" applyFill="1" applyAlignment="1">
      <alignment/>
    </xf>
    <xf numFmtId="209" fontId="1" fillId="32" borderId="0" xfId="0" applyNumberFormat="1" applyFont="1" applyFill="1" applyAlignment="1">
      <alignment/>
    </xf>
    <xf numFmtId="0" fontId="10" fillId="0" borderId="12" xfId="0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99" fontId="16" fillId="32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5" fillId="32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209" fontId="11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11" fillId="0" borderId="0" xfId="0" applyFont="1" applyAlignment="1">
      <alignment/>
    </xf>
    <xf numFmtId="209" fontId="11" fillId="32" borderId="0" xfId="0" applyNumberFormat="1" applyFont="1" applyFill="1" applyAlignment="1">
      <alignment/>
    </xf>
    <xf numFmtId="209" fontId="18" fillId="32" borderId="0" xfId="0" applyNumberFormat="1" applyFont="1" applyFill="1" applyAlignment="1">
      <alignment/>
    </xf>
    <xf numFmtId="209" fontId="15" fillId="32" borderId="0" xfId="0" applyNumberFormat="1" applyFont="1" applyFill="1" applyAlignment="1">
      <alignment/>
    </xf>
    <xf numFmtId="0" fontId="13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left" vertical="center" wrapText="1"/>
      <protection/>
    </xf>
    <xf numFmtId="213" fontId="4" fillId="0" borderId="11" xfId="0" applyNumberFormat="1" applyFont="1" applyBorder="1" applyAlignment="1">
      <alignment horizontal="center" vertical="center" wrapText="1"/>
    </xf>
    <xf numFmtId="213" fontId="4" fillId="32" borderId="11" xfId="0" applyNumberFormat="1" applyFont="1" applyFill="1" applyBorder="1" applyAlignment="1">
      <alignment horizontal="center" vertical="center" wrapText="1"/>
    </xf>
    <xf numFmtId="213" fontId="5" fillId="0" borderId="11" xfId="0" applyNumberFormat="1" applyFont="1" applyBorder="1" applyAlignment="1">
      <alignment horizontal="center" vertical="center" wrapText="1"/>
    </xf>
    <xf numFmtId="213" fontId="5" fillId="32" borderId="11" xfId="0" applyNumberFormat="1" applyFont="1" applyFill="1" applyBorder="1" applyAlignment="1">
      <alignment horizontal="center" vertical="center" wrapText="1"/>
    </xf>
    <xf numFmtId="213" fontId="5" fillId="32" borderId="10" xfId="0" applyNumberFormat="1" applyFont="1" applyFill="1" applyBorder="1" applyAlignment="1">
      <alignment horizontal="center" vertical="center"/>
    </xf>
    <xf numFmtId="213" fontId="4" fillId="32" borderId="10" xfId="0" applyNumberFormat="1" applyFont="1" applyFill="1" applyBorder="1" applyAlignment="1">
      <alignment horizontal="center" vertical="center" wrapText="1"/>
    </xf>
    <xf numFmtId="213" fontId="4" fillId="0" borderId="10" xfId="0" applyNumberFormat="1" applyFont="1" applyBorder="1" applyAlignment="1">
      <alignment horizontal="center" vertical="center" wrapText="1"/>
    </xf>
    <xf numFmtId="213" fontId="5" fillId="0" borderId="10" xfId="0" applyNumberFormat="1" applyFont="1" applyBorder="1" applyAlignment="1">
      <alignment horizontal="center" vertical="center"/>
    </xf>
    <xf numFmtId="213" fontId="4" fillId="32" borderId="10" xfId="0" applyNumberFormat="1" applyFont="1" applyFill="1" applyBorder="1" applyAlignment="1">
      <alignment horizontal="center" vertical="center"/>
    </xf>
    <xf numFmtId="213" fontId="5" fillId="32" borderId="11" xfId="0" applyNumberFormat="1" applyFont="1" applyFill="1" applyBorder="1" applyAlignment="1">
      <alignment horizontal="center" vertical="center"/>
    </xf>
    <xf numFmtId="213" fontId="19" fillId="0" borderId="11" xfId="0" applyNumberFormat="1" applyFont="1" applyBorder="1" applyAlignment="1">
      <alignment horizontal="center" vertical="center" wrapText="1"/>
    </xf>
    <xf numFmtId="203" fontId="2" fillId="32" borderId="11" xfId="0" applyNumberFormat="1" applyFont="1" applyFill="1" applyBorder="1" applyAlignment="1">
      <alignment horizontal="center" vertical="center" wrapText="1"/>
    </xf>
    <xf numFmtId="203" fontId="2" fillId="32" borderId="10" xfId="0" applyNumberFormat="1" applyFont="1" applyFill="1" applyBorder="1" applyAlignment="1">
      <alignment horizontal="center" vertical="center" wrapText="1"/>
    </xf>
    <xf numFmtId="203" fontId="3" fillId="32" borderId="11" xfId="0" applyNumberFormat="1" applyFont="1" applyFill="1" applyBorder="1" applyAlignment="1">
      <alignment horizontal="center" vertical="center" wrapText="1"/>
    </xf>
    <xf numFmtId="203" fontId="3" fillId="32" borderId="10" xfId="0" applyNumberFormat="1" applyFont="1" applyFill="1" applyBorder="1" applyAlignment="1">
      <alignment horizontal="center" vertical="center" wrapText="1"/>
    </xf>
    <xf numFmtId="203" fontId="16" fillId="32" borderId="11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right" wrapText="1"/>
    </xf>
    <xf numFmtId="209" fontId="17" fillId="32" borderId="0" xfId="0" applyNumberFormat="1" applyFont="1" applyFill="1" applyBorder="1" applyAlignment="1">
      <alignment horizontal="center" vertical="center" wrapText="1"/>
    </xf>
    <xf numFmtId="209" fontId="17" fillId="0" borderId="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209" fontId="18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99" fontId="4" fillId="32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213" fontId="5" fillId="32" borderId="10" xfId="0" applyNumberFormat="1" applyFont="1" applyFill="1" applyBorder="1" applyAlignment="1">
      <alignment horizontal="center"/>
    </xf>
    <xf numFmtId="213" fontId="4" fillId="32" borderId="10" xfId="0" applyNumberFormat="1" applyFont="1" applyFill="1" applyBorder="1" applyAlignment="1">
      <alignment horizontal="center" vertical="center" wrapText="1"/>
    </xf>
    <xf numFmtId="213" fontId="5" fillId="0" borderId="11" xfId="0" applyNumberFormat="1" applyFont="1" applyFill="1" applyBorder="1" applyAlignment="1">
      <alignment horizontal="center" vertical="center" wrapText="1"/>
    </xf>
    <xf numFmtId="213" fontId="4" fillId="32" borderId="10" xfId="0" applyNumberFormat="1" applyFont="1" applyFill="1" applyBorder="1" applyAlignment="1">
      <alignment horizontal="center" vertical="center"/>
    </xf>
    <xf numFmtId="213" fontId="5" fillId="32" borderId="11" xfId="0" applyNumberFormat="1" applyFont="1" applyFill="1" applyBorder="1" applyAlignment="1">
      <alignment horizontal="center" vertical="center"/>
    </xf>
    <xf numFmtId="213" fontId="4" fillId="0" borderId="11" xfId="0" applyNumberFormat="1" applyFont="1" applyFill="1" applyBorder="1" applyAlignment="1">
      <alignment horizontal="center" vertical="center" wrapText="1"/>
    </xf>
    <xf numFmtId="213" fontId="5" fillId="32" borderId="10" xfId="0" applyNumberFormat="1" applyFont="1" applyFill="1" applyBorder="1" applyAlignment="1">
      <alignment horizontal="center" vertical="center" wrapText="1"/>
    </xf>
    <xf numFmtId="213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09" fontId="3" fillId="0" borderId="15" xfId="0" applyNumberFormat="1" applyFont="1" applyBorder="1" applyAlignment="1">
      <alignment horizontal="center" vertical="center" wrapText="1"/>
    </xf>
    <xf numFmtId="209" fontId="3" fillId="0" borderId="16" xfId="0" applyNumberFormat="1" applyFont="1" applyBorder="1" applyAlignment="1">
      <alignment horizontal="center" vertical="center" wrapText="1"/>
    </xf>
    <xf numFmtId="209" fontId="3" fillId="32" borderId="15" xfId="0" applyNumberFormat="1" applyFont="1" applyFill="1" applyBorder="1" applyAlignment="1">
      <alignment horizontal="center" vertical="center" wrapText="1"/>
    </xf>
    <xf numFmtId="209" fontId="3" fillId="32" borderId="16" xfId="0" applyNumberFormat="1" applyFont="1" applyFill="1" applyBorder="1" applyAlignment="1">
      <alignment horizontal="center" vertical="center" wrapText="1"/>
    </xf>
    <xf numFmtId="209" fontId="3" fillId="0" borderId="15" xfId="0" applyNumberFormat="1" applyFont="1" applyFill="1" applyBorder="1" applyAlignment="1">
      <alignment horizontal="center" vertical="center" wrapText="1"/>
    </xf>
    <xf numFmtId="209" fontId="3" fillId="0" borderId="16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03.2019р" xfId="55"/>
    <cellStyle name="Обычный_груде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view="pageBreakPreview" zoomScale="75" zoomScaleSheetLayoutView="75" zoomScalePageLayoutView="0" workbookViewId="0" topLeftCell="A1">
      <selection activeCell="J17" sqref="J17:L17"/>
    </sheetView>
  </sheetViews>
  <sheetFormatPr defaultColWidth="9.140625" defaultRowHeight="12.75"/>
  <cols>
    <col min="1" max="1" width="14.28125" style="20" customWidth="1"/>
    <col min="2" max="2" width="87.8515625" style="28" customWidth="1"/>
    <col min="3" max="3" width="17.8515625" style="34" customWidth="1"/>
    <col min="4" max="4" width="17.00390625" style="37" customWidth="1"/>
    <col min="5" max="5" width="15.28125" style="56" customWidth="1"/>
    <col min="6" max="6" width="16.140625" style="82" customWidth="1"/>
    <col min="7" max="7" width="14.421875" style="35" customWidth="1"/>
    <col min="8" max="8" width="11.421875" style="12" customWidth="1"/>
    <col min="9" max="9" width="10.140625" style="5" customWidth="1"/>
    <col min="10" max="10" width="9.140625" style="5" customWidth="1"/>
    <col min="11" max="11" width="9.8515625" style="5" bestFit="1" customWidth="1"/>
    <col min="12" max="16384" width="9.140625" style="5" customWidth="1"/>
  </cols>
  <sheetData>
    <row r="1" spans="4:9" ht="18.75">
      <c r="D1" s="56"/>
      <c r="E1" s="105" t="s">
        <v>146</v>
      </c>
      <c r="F1" s="106" t="s">
        <v>147</v>
      </c>
      <c r="G1" s="109"/>
      <c r="H1" s="109"/>
      <c r="I1" s="109"/>
    </row>
    <row r="2" spans="4:9" ht="62.25" customHeight="1">
      <c r="D2" s="56"/>
      <c r="F2" s="110" t="s">
        <v>148</v>
      </c>
      <c r="G2" s="110"/>
      <c r="H2" s="110"/>
      <c r="I2" s="106"/>
    </row>
    <row r="3" spans="1:8" ht="46.5" customHeight="1">
      <c r="A3" s="40"/>
      <c r="B3" s="112" t="s">
        <v>139</v>
      </c>
      <c r="C3" s="112"/>
      <c r="D3" s="112"/>
      <c r="E3" s="112"/>
      <c r="F3" s="112"/>
      <c r="G3" s="112"/>
      <c r="H3" s="112"/>
    </row>
    <row r="4" spans="2:8" ht="30.75" customHeight="1">
      <c r="B4" s="39"/>
      <c r="C4" s="111" t="s">
        <v>38</v>
      </c>
      <c r="D4" s="111"/>
      <c r="E4" s="79"/>
      <c r="F4" s="79"/>
      <c r="G4" s="127" t="s">
        <v>39</v>
      </c>
      <c r="H4" s="127"/>
    </row>
    <row r="5" spans="1:8" ht="66" customHeight="1">
      <c r="A5" s="115"/>
      <c r="B5" s="117" t="s">
        <v>1</v>
      </c>
      <c r="C5" s="119" t="s">
        <v>40</v>
      </c>
      <c r="D5" s="121" t="s">
        <v>41</v>
      </c>
      <c r="E5" s="121" t="s">
        <v>142</v>
      </c>
      <c r="F5" s="123" t="s">
        <v>143</v>
      </c>
      <c r="G5" s="125" t="s">
        <v>2</v>
      </c>
      <c r="H5" s="126"/>
    </row>
    <row r="6" spans="1:8" ht="35.25" customHeight="1">
      <c r="A6" s="116"/>
      <c r="B6" s="118"/>
      <c r="C6" s="120"/>
      <c r="D6" s="122"/>
      <c r="E6" s="122"/>
      <c r="F6" s="124"/>
      <c r="G6" s="31" t="s">
        <v>3</v>
      </c>
      <c r="H6" s="10" t="s">
        <v>0</v>
      </c>
    </row>
    <row r="7" spans="1:8" s="9" customFormat="1" ht="33.75" customHeight="1">
      <c r="A7" s="88" t="s">
        <v>54</v>
      </c>
      <c r="B7" s="89" t="s">
        <v>17</v>
      </c>
      <c r="C7" s="63">
        <f>SUM(C8+C9+C10+C16+C20)</f>
        <v>112562.3</v>
      </c>
      <c r="D7" s="64">
        <f>SUM(D8+D9+D10+D16+D20)</f>
        <v>112562.3</v>
      </c>
      <c r="E7" s="64">
        <f>SUM(E8+E9+E10+E16+E20)</f>
        <v>26111.2</v>
      </c>
      <c r="F7" s="64">
        <f>SUM(F8+F9+F10+F16+F20)</f>
        <v>28369.657</v>
      </c>
      <c r="G7" s="74">
        <f aca="true" t="shared" si="0" ref="G7:G60">SUM(F7-E7)</f>
        <v>2258.4569999999985</v>
      </c>
      <c r="H7" s="14">
        <f aca="true" t="shared" si="1" ref="H7:H60">IF(E7=0,0,F7/E7%)</f>
        <v>108.649380342535</v>
      </c>
    </row>
    <row r="8" spans="1:8" ht="25.5" customHeight="1">
      <c r="A8" s="90" t="s">
        <v>55</v>
      </c>
      <c r="B8" s="91" t="s">
        <v>46</v>
      </c>
      <c r="C8" s="65">
        <v>53797.4</v>
      </c>
      <c r="D8" s="65">
        <v>53797.4</v>
      </c>
      <c r="E8" s="66">
        <v>12800</v>
      </c>
      <c r="F8" s="66">
        <v>13097.235</v>
      </c>
      <c r="G8" s="76">
        <f t="shared" si="0"/>
        <v>297.2350000000006</v>
      </c>
      <c r="H8" s="11">
        <f t="shared" si="1"/>
        <v>102.3221484375</v>
      </c>
    </row>
    <row r="9" spans="1:8" ht="40.5" customHeight="1">
      <c r="A9" s="90" t="s">
        <v>56</v>
      </c>
      <c r="B9" s="91" t="s">
        <v>57</v>
      </c>
      <c r="C9" s="65">
        <v>250.6</v>
      </c>
      <c r="D9" s="65">
        <v>250.6</v>
      </c>
      <c r="E9" s="66">
        <v>62.6</v>
      </c>
      <c r="F9" s="66">
        <v>42.764</v>
      </c>
      <c r="G9" s="76">
        <f t="shared" si="0"/>
        <v>-19.836</v>
      </c>
      <c r="H9" s="11">
        <f t="shared" si="1"/>
        <v>68.31309904153355</v>
      </c>
    </row>
    <row r="10" spans="1:8" ht="24.75" customHeight="1">
      <c r="A10" s="90" t="s">
        <v>58</v>
      </c>
      <c r="B10" s="91" t="s">
        <v>59</v>
      </c>
      <c r="C10" s="65">
        <f>SUM(C11:C12)</f>
        <v>199.7</v>
      </c>
      <c r="D10" s="65">
        <f>SUM(D11:D12)</f>
        <v>199.7</v>
      </c>
      <c r="E10" s="65">
        <f>SUM(E11:E12)</f>
        <v>49.8</v>
      </c>
      <c r="F10" s="65">
        <f>SUM(F11:F12)</f>
        <v>405.979</v>
      </c>
      <c r="G10" s="76">
        <f t="shared" si="0"/>
        <v>356.179</v>
      </c>
      <c r="H10" s="11">
        <f t="shared" si="1"/>
        <v>815.218875502008</v>
      </c>
    </row>
    <row r="11" spans="1:8" ht="59.25" customHeight="1">
      <c r="A11" s="1">
        <v>13010200</v>
      </c>
      <c r="B11" s="13" t="s">
        <v>138</v>
      </c>
      <c r="C11" s="65"/>
      <c r="D11" s="65"/>
      <c r="E11" s="66"/>
      <c r="F11" s="66">
        <v>346.006</v>
      </c>
      <c r="G11" s="76">
        <f t="shared" si="0"/>
        <v>346.006</v>
      </c>
      <c r="H11" s="11">
        <f t="shared" si="1"/>
        <v>0</v>
      </c>
    </row>
    <row r="12" spans="1:8" ht="24.75" customHeight="1">
      <c r="A12" s="90" t="s">
        <v>60</v>
      </c>
      <c r="B12" s="91" t="s">
        <v>42</v>
      </c>
      <c r="C12" s="65">
        <f>SUM(C13:C15)</f>
        <v>199.7</v>
      </c>
      <c r="D12" s="66">
        <f>SUM(D13:D15)</f>
        <v>199.7</v>
      </c>
      <c r="E12" s="66">
        <f>SUM(E13:E15)</f>
        <v>49.8</v>
      </c>
      <c r="F12" s="66">
        <f>SUM(F13:F15)</f>
        <v>59.973</v>
      </c>
      <c r="G12" s="76">
        <f t="shared" si="0"/>
        <v>10.173000000000002</v>
      </c>
      <c r="H12" s="11">
        <f t="shared" si="1"/>
        <v>120.42771084337349</v>
      </c>
    </row>
    <row r="13" spans="1:8" ht="41.25" customHeight="1">
      <c r="A13" s="90" t="s">
        <v>61</v>
      </c>
      <c r="B13" s="91" t="s">
        <v>62</v>
      </c>
      <c r="C13" s="66">
        <v>2.5</v>
      </c>
      <c r="D13" s="66">
        <v>2.5</v>
      </c>
      <c r="E13" s="66">
        <v>0.6</v>
      </c>
      <c r="F13" s="66">
        <v>0.677</v>
      </c>
      <c r="G13" s="76">
        <f t="shared" si="0"/>
        <v>0.07700000000000007</v>
      </c>
      <c r="H13" s="11">
        <f t="shared" si="1"/>
        <v>112.83333333333334</v>
      </c>
    </row>
    <row r="14" spans="1:8" ht="27" customHeight="1">
      <c r="A14" s="90" t="s">
        <v>63</v>
      </c>
      <c r="B14" s="91" t="s">
        <v>25</v>
      </c>
      <c r="C14" s="65">
        <v>190</v>
      </c>
      <c r="D14" s="65">
        <v>190</v>
      </c>
      <c r="E14" s="66">
        <v>47.4</v>
      </c>
      <c r="F14" s="66">
        <v>57.346</v>
      </c>
      <c r="G14" s="76">
        <f t="shared" si="0"/>
        <v>9.945999999999998</v>
      </c>
      <c r="H14" s="11">
        <f t="shared" si="1"/>
        <v>120.9831223628692</v>
      </c>
    </row>
    <row r="15" spans="1:8" ht="39.75" customHeight="1">
      <c r="A15" s="90" t="s">
        <v>64</v>
      </c>
      <c r="B15" s="91" t="s">
        <v>26</v>
      </c>
      <c r="C15" s="65">
        <v>7.2</v>
      </c>
      <c r="D15" s="65">
        <v>7.2</v>
      </c>
      <c r="E15" s="66">
        <v>1.8</v>
      </c>
      <c r="F15" s="66">
        <v>1.95</v>
      </c>
      <c r="G15" s="76">
        <f t="shared" si="0"/>
        <v>0.1499999999999999</v>
      </c>
      <c r="H15" s="11">
        <f t="shared" si="1"/>
        <v>108.33333333333331</v>
      </c>
    </row>
    <row r="16" spans="1:8" ht="25.5" customHeight="1">
      <c r="A16" s="90" t="s">
        <v>65</v>
      </c>
      <c r="B16" s="91" t="s">
        <v>22</v>
      </c>
      <c r="C16" s="65">
        <f>SUM(C17:C19)</f>
        <v>7434</v>
      </c>
      <c r="D16" s="66">
        <f>SUM(D17:D19)</f>
        <v>7434</v>
      </c>
      <c r="E16" s="66">
        <f>SUM(E17:E19)</f>
        <v>1839.6</v>
      </c>
      <c r="F16" s="66">
        <f>SUM(F17:F19)</f>
        <v>1885.3670000000002</v>
      </c>
      <c r="G16" s="76">
        <f t="shared" si="0"/>
        <v>45.76700000000028</v>
      </c>
      <c r="H16" s="11">
        <f t="shared" si="1"/>
        <v>102.48787779952164</v>
      </c>
    </row>
    <row r="17" spans="1:11" ht="36" customHeight="1">
      <c r="A17" s="1">
        <v>14021900</v>
      </c>
      <c r="B17" s="15" t="s">
        <v>66</v>
      </c>
      <c r="C17" s="65">
        <v>800</v>
      </c>
      <c r="D17" s="65">
        <v>800</v>
      </c>
      <c r="E17" s="66">
        <v>199.8</v>
      </c>
      <c r="F17" s="66">
        <v>241.425</v>
      </c>
      <c r="G17" s="76">
        <f t="shared" si="0"/>
        <v>41.625</v>
      </c>
      <c r="H17" s="11">
        <f t="shared" si="1"/>
        <v>120.83333333333333</v>
      </c>
      <c r="I17" s="34"/>
      <c r="J17" s="34"/>
      <c r="K17" s="34"/>
    </row>
    <row r="18" spans="1:8" ht="40.5" customHeight="1">
      <c r="A18" s="1">
        <v>14031900</v>
      </c>
      <c r="B18" s="15" t="s">
        <v>67</v>
      </c>
      <c r="C18" s="65">
        <v>3200</v>
      </c>
      <c r="D18" s="65">
        <v>3200</v>
      </c>
      <c r="E18" s="66">
        <v>799.8</v>
      </c>
      <c r="F18" s="66">
        <v>813.397</v>
      </c>
      <c r="G18" s="76">
        <f t="shared" si="0"/>
        <v>13.597000000000094</v>
      </c>
      <c r="H18" s="11">
        <f t="shared" si="1"/>
        <v>101.70005001250314</v>
      </c>
    </row>
    <row r="19" spans="1:8" ht="39.75" customHeight="1">
      <c r="A19" s="90" t="s">
        <v>68</v>
      </c>
      <c r="B19" s="91" t="s">
        <v>69</v>
      </c>
      <c r="C19" s="65">
        <v>3434</v>
      </c>
      <c r="D19" s="65">
        <v>3434</v>
      </c>
      <c r="E19" s="66">
        <v>840</v>
      </c>
      <c r="F19" s="66">
        <v>830.545</v>
      </c>
      <c r="G19" s="76">
        <f t="shared" si="0"/>
        <v>-9.455000000000041</v>
      </c>
      <c r="H19" s="11">
        <f t="shared" si="1"/>
        <v>98.87440476190476</v>
      </c>
    </row>
    <row r="20" spans="1:8" ht="42" customHeight="1">
      <c r="A20" s="90" t="s">
        <v>70</v>
      </c>
      <c r="B20" s="91" t="s">
        <v>43</v>
      </c>
      <c r="C20" s="65">
        <f>SUM(C21+C32+C33)</f>
        <v>50880.600000000006</v>
      </c>
      <c r="D20" s="66">
        <f>SUM(D21+D32+D33)</f>
        <v>50880.600000000006</v>
      </c>
      <c r="E20" s="66">
        <f>SUM(E21+E32+E33)</f>
        <v>11359.2</v>
      </c>
      <c r="F20" s="66">
        <f>SUM(F21+F32+F33)</f>
        <v>12938.312000000002</v>
      </c>
      <c r="G20" s="76">
        <f t="shared" si="0"/>
        <v>1579.112000000001</v>
      </c>
      <c r="H20" s="11">
        <f t="shared" si="1"/>
        <v>113.90161278963308</v>
      </c>
    </row>
    <row r="21" spans="1:8" ht="19.5" customHeight="1">
      <c r="A21" s="90" t="s">
        <v>71</v>
      </c>
      <c r="B21" s="91" t="s">
        <v>6</v>
      </c>
      <c r="C21" s="65">
        <f>SUM(C22+C27)</f>
        <v>34856.700000000004</v>
      </c>
      <c r="D21" s="65">
        <f>SUM(D22+D27)</f>
        <v>34856.700000000004</v>
      </c>
      <c r="E21" s="65">
        <f>SUM(E22+E27)</f>
        <v>7965.9</v>
      </c>
      <c r="F21" s="65">
        <f>SUM(F22+F27)</f>
        <v>8686.148000000001</v>
      </c>
      <c r="G21" s="76">
        <f t="shared" si="0"/>
        <v>720.2480000000014</v>
      </c>
      <c r="H21" s="11">
        <f t="shared" si="1"/>
        <v>109.04163999045936</v>
      </c>
    </row>
    <row r="22" spans="1:8" ht="44.25" customHeight="1">
      <c r="A22" s="2" t="s">
        <v>31</v>
      </c>
      <c r="B22" s="6" t="s">
        <v>45</v>
      </c>
      <c r="C22" s="65">
        <f>SUM(C23:C26)</f>
        <v>4207.3</v>
      </c>
      <c r="D22" s="66">
        <f>SUM(D23:D26)</f>
        <v>4207.3</v>
      </c>
      <c r="E22" s="66">
        <f>SUM(E23:E26)</f>
        <v>740.4</v>
      </c>
      <c r="F22" s="66">
        <f>SUM(F23:F26)</f>
        <v>763.48</v>
      </c>
      <c r="G22" s="76">
        <f t="shared" si="0"/>
        <v>23.08000000000004</v>
      </c>
      <c r="H22" s="11">
        <f t="shared" si="1"/>
        <v>103.1172339276067</v>
      </c>
    </row>
    <row r="23" spans="1:8" ht="42.75" customHeight="1">
      <c r="A23" s="90" t="s">
        <v>72</v>
      </c>
      <c r="B23" s="91" t="s">
        <v>9</v>
      </c>
      <c r="C23" s="65">
        <v>29.3</v>
      </c>
      <c r="D23" s="65">
        <v>29.3</v>
      </c>
      <c r="E23" s="66">
        <v>5.9</v>
      </c>
      <c r="F23" s="66">
        <v>3.438</v>
      </c>
      <c r="G23" s="76">
        <f t="shared" si="0"/>
        <v>-2.462</v>
      </c>
      <c r="H23" s="11">
        <f t="shared" si="1"/>
        <v>58.271186440677965</v>
      </c>
    </row>
    <row r="24" spans="1:8" ht="42" customHeight="1">
      <c r="A24" s="90" t="s">
        <v>73</v>
      </c>
      <c r="B24" s="91" t="s">
        <v>10</v>
      </c>
      <c r="C24" s="65">
        <v>89.9</v>
      </c>
      <c r="D24" s="65">
        <v>89.9</v>
      </c>
      <c r="E24" s="66">
        <v>4</v>
      </c>
      <c r="F24" s="66">
        <v>0.637</v>
      </c>
      <c r="G24" s="76">
        <f t="shared" si="0"/>
        <v>-3.363</v>
      </c>
      <c r="H24" s="11">
        <f t="shared" si="1"/>
        <v>15.925</v>
      </c>
    </row>
    <row r="25" spans="1:8" ht="40.5" customHeight="1">
      <c r="A25" s="90" t="s">
        <v>74</v>
      </c>
      <c r="B25" s="91" t="s">
        <v>20</v>
      </c>
      <c r="C25" s="65">
        <v>404</v>
      </c>
      <c r="D25" s="65">
        <v>404</v>
      </c>
      <c r="E25" s="66">
        <v>8</v>
      </c>
      <c r="F25" s="66"/>
      <c r="G25" s="76">
        <f t="shared" si="0"/>
        <v>-8</v>
      </c>
      <c r="H25" s="11">
        <f t="shared" si="1"/>
        <v>0</v>
      </c>
    </row>
    <row r="26" spans="1:8" ht="40.5" customHeight="1">
      <c r="A26" s="90" t="s">
        <v>75</v>
      </c>
      <c r="B26" s="91" t="s">
        <v>76</v>
      </c>
      <c r="C26" s="65">
        <v>3684.1</v>
      </c>
      <c r="D26" s="65">
        <v>3684.1</v>
      </c>
      <c r="E26" s="66">
        <v>722.5</v>
      </c>
      <c r="F26" s="66">
        <v>759.405</v>
      </c>
      <c r="G26" s="76">
        <f t="shared" si="0"/>
        <v>36.90499999999997</v>
      </c>
      <c r="H26" s="11">
        <f t="shared" si="1"/>
        <v>105.10795847750865</v>
      </c>
    </row>
    <row r="27" spans="1:8" ht="36" customHeight="1">
      <c r="A27" s="2" t="s">
        <v>32</v>
      </c>
      <c r="B27" s="6" t="s">
        <v>5</v>
      </c>
      <c r="C27" s="65">
        <f>SUM(C28:C31)</f>
        <v>30649.4</v>
      </c>
      <c r="D27" s="66">
        <f>SUM(D28:D31)</f>
        <v>30649.4</v>
      </c>
      <c r="E27" s="66">
        <f>SUM(E28:E31)</f>
        <v>7225.5</v>
      </c>
      <c r="F27" s="66">
        <f>SUM(F28:F31)</f>
        <v>7922.668000000001</v>
      </c>
      <c r="G27" s="76">
        <f t="shared" si="0"/>
        <v>697.1680000000006</v>
      </c>
      <c r="H27" s="11">
        <f t="shared" si="1"/>
        <v>109.64871635180958</v>
      </c>
    </row>
    <row r="28" spans="1:8" ht="19.5" customHeight="1">
      <c r="A28" s="90" t="s">
        <v>77</v>
      </c>
      <c r="B28" s="91" t="s">
        <v>78</v>
      </c>
      <c r="C28" s="65">
        <v>26690.8</v>
      </c>
      <c r="D28" s="65">
        <v>26690.8</v>
      </c>
      <c r="E28" s="66">
        <v>6437.2</v>
      </c>
      <c r="F28" s="66">
        <v>7207.935</v>
      </c>
      <c r="G28" s="76">
        <f t="shared" si="0"/>
        <v>770.7350000000006</v>
      </c>
      <c r="H28" s="11">
        <f t="shared" si="1"/>
        <v>111.97314049586778</v>
      </c>
    </row>
    <row r="29" spans="1:11" ht="19.5" customHeight="1">
      <c r="A29" s="90" t="s">
        <v>79</v>
      </c>
      <c r="B29" s="91" t="s">
        <v>80</v>
      </c>
      <c r="C29" s="65">
        <v>2751.4</v>
      </c>
      <c r="D29" s="65">
        <v>2751.4</v>
      </c>
      <c r="E29" s="66">
        <v>687.7</v>
      </c>
      <c r="F29" s="66">
        <v>638.429</v>
      </c>
      <c r="G29" s="76">
        <f t="shared" si="0"/>
        <v>-49.27100000000007</v>
      </c>
      <c r="H29" s="11">
        <f t="shared" si="1"/>
        <v>92.83539334011923</v>
      </c>
      <c r="K29" s="4"/>
    </row>
    <row r="30" spans="1:8" ht="19.5" customHeight="1">
      <c r="A30" s="90" t="s">
        <v>81</v>
      </c>
      <c r="B30" s="91" t="s">
        <v>82</v>
      </c>
      <c r="C30" s="65">
        <v>667.2</v>
      </c>
      <c r="D30" s="65">
        <v>667.2</v>
      </c>
      <c r="E30" s="66">
        <v>52</v>
      </c>
      <c r="F30" s="66">
        <v>29.43</v>
      </c>
      <c r="G30" s="76">
        <f t="shared" si="0"/>
        <v>-22.57</v>
      </c>
      <c r="H30" s="11">
        <f t="shared" si="1"/>
        <v>56.59615384615385</v>
      </c>
    </row>
    <row r="31" spans="1:8" ht="19.5" customHeight="1">
      <c r="A31" s="90" t="s">
        <v>83</v>
      </c>
      <c r="B31" s="91" t="s">
        <v>84</v>
      </c>
      <c r="C31" s="65">
        <v>540</v>
      </c>
      <c r="D31" s="65">
        <v>540</v>
      </c>
      <c r="E31" s="66">
        <v>48.6</v>
      </c>
      <c r="F31" s="66">
        <v>46.874</v>
      </c>
      <c r="G31" s="76">
        <f t="shared" si="0"/>
        <v>-1.725999999999999</v>
      </c>
      <c r="H31" s="11">
        <f t="shared" si="1"/>
        <v>96.4485596707819</v>
      </c>
    </row>
    <row r="32" spans="1:8" ht="19.5" customHeight="1">
      <c r="A32" s="90" t="s">
        <v>85</v>
      </c>
      <c r="B32" s="91" t="s">
        <v>86</v>
      </c>
      <c r="C32" s="65">
        <v>5.1</v>
      </c>
      <c r="D32" s="65">
        <v>5.1</v>
      </c>
      <c r="E32" s="66">
        <v>0.5</v>
      </c>
      <c r="F32" s="66">
        <v>1.464</v>
      </c>
      <c r="G32" s="76">
        <f t="shared" si="0"/>
        <v>0.964</v>
      </c>
      <c r="H32" s="11">
        <f t="shared" si="1"/>
        <v>292.8</v>
      </c>
    </row>
    <row r="33" spans="1:8" ht="19.5" customHeight="1">
      <c r="A33" s="1">
        <v>18050000</v>
      </c>
      <c r="B33" s="6" t="s">
        <v>4</v>
      </c>
      <c r="C33" s="65">
        <f>SUM(C34:C36)</f>
        <v>16018.8</v>
      </c>
      <c r="D33" s="66">
        <f>SUM(D34:D36)</f>
        <v>16018.8</v>
      </c>
      <c r="E33" s="66">
        <f>SUM(E34:E36)</f>
        <v>3392.8</v>
      </c>
      <c r="F33" s="66">
        <f>SUM(F34:F36)</f>
        <v>4250.700000000001</v>
      </c>
      <c r="G33" s="76">
        <f t="shared" si="0"/>
        <v>857.9000000000005</v>
      </c>
      <c r="H33" s="11">
        <f t="shared" si="1"/>
        <v>125.28589955199246</v>
      </c>
    </row>
    <row r="34" spans="1:8" ht="19.5" customHeight="1">
      <c r="A34" s="90" t="s">
        <v>87</v>
      </c>
      <c r="B34" s="91" t="s">
        <v>11</v>
      </c>
      <c r="C34" s="65">
        <v>980</v>
      </c>
      <c r="D34" s="65">
        <v>980</v>
      </c>
      <c r="E34" s="66">
        <v>200</v>
      </c>
      <c r="F34" s="92">
        <v>366.711</v>
      </c>
      <c r="G34" s="76">
        <f t="shared" si="0"/>
        <v>166.711</v>
      </c>
      <c r="H34" s="11">
        <f t="shared" si="1"/>
        <v>183.3555</v>
      </c>
    </row>
    <row r="35" spans="1:8" ht="19.5" customHeight="1">
      <c r="A35" s="90" t="s">
        <v>88</v>
      </c>
      <c r="B35" s="91" t="s">
        <v>12</v>
      </c>
      <c r="C35" s="65">
        <v>14640</v>
      </c>
      <c r="D35" s="65">
        <v>14640</v>
      </c>
      <c r="E35" s="66">
        <v>3100</v>
      </c>
      <c r="F35" s="92">
        <v>3814.577</v>
      </c>
      <c r="G35" s="76">
        <f t="shared" si="0"/>
        <v>714.5770000000002</v>
      </c>
      <c r="H35" s="11">
        <f t="shared" si="1"/>
        <v>123.05087096774194</v>
      </c>
    </row>
    <row r="36" spans="1:9" ht="58.5" customHeight="1">
      <c r="A36" s="90" t="s">
        <v>89</v>
      </c>
      <c r="B36" s="91" t="s">
        <v>90</v>
      </c>
      <c r="C36" s="65">
        <v>398.8</v>
      </c>
      <c r="D36" s="65">
        <v>398.8</v>
      </c>
      <c r="E36" s="66">
        <v>92.8</v>
      </c>
      <c r="F36" s="67">
        <v>69.412</v>
      </c>
      <c r="G36" s="76">
        <f t="shared" si="0"/>
        <v>-23.38799999999999</v>
      </c>
      <c r="H36" s="11">
        <f t="shared" si="1"/>
        <v>74.79741379310346</v>
      </c>
      <c r="I36" s="20"/>
    </row>
    <row r="37" spans="1:8" s="9" customFormat="1" ht="25.5" customHeight="1">
      <c r="A37" s="22">
        <v>20000000</v>
      </c>
      <c r="B37" s="26" t="s">
        <v>18</v>
      </c>
      <c r="C37" s="63">
        <f>SUM(C38+C42+C51)</f>
        <v>1037.6999999999998</v>
      </c>
      <c r="D37" s="64">
        <f>SUM(D38+D42+D51)</f>
        <v>1037.6999999999998</v>
      </c>
      <c r="E37" s="64">
        <f>SUM(E38+E42+E51)</f>
        <v>248.9</v>
      </c>
      <c r="F37" s="64">
        <f>SUM(F38+F42+F51)</f>
        <v>464.286</v>
      </c>
      <c r="G37" s="74">
        <f t="shared" si="0"/>
        <v>215.386</v>
      </c>
      <c r="H37" s="14">
        <f t="shared" si="1"/>
        <v>186.53515468059462</v>
      </c>
    </row>
    <row r="38" spans="1:8" ht="25.5" customHeight="1">
      <c r="A38" s="90" t="s">
        <v>93</v>
      </c>
      <c r="B38" s="91" t="s">
        <v>14</v>
      </c>
      <c r="C38" s="65">
        <f>SUM(C39:C41)</f>
        <v>112.5</v>
      </c>
      <c r="D38" s="66">
        <f>SUM(D39:D41)</f>
        <v>112.5</v>
      </c>
      <c r="E38" s="66">
        <f>SUM(E39:E41)</f>
        <v>27.6</v>
      </c>
      <c r="F38" s="66">
        <f>SUM(F39:F41)</f>
        <v>231.342</v>
      </c>
      <c r="G38" s="76">
        <f t="shared" si="0"/>
        <v>203.74200000000002</v>
      </c>
      <c r="H38" s="11">
        <f t="shared" si="1"/>
        <v>838.195652173913</v>
      </c>
    </row>
    <row r="39" spans="1:8" ht="41.25" customHeight="1">
      <c r="A39" s="90" t="s">
        <v>91</v>
      </c>
      <c r="B39" s="91" t="s">
        <v>92</v>
      </c>
      <c r="C39" s="65">
        <v>102.5</v>
      </c>
      <c r="D39" s="65">
        <v>102.5</v>
      </c>
      <c r="E39" s="66">
        <v>25.6</v>
      </c>
      <c r="F39" s="66">
        <v>18.078</v>
      </c>
      <c r="G39" s="76">
        <f t="shared" si="0"/>
        <v>-7.522000000000002</v>
      </c>
      <c r="H39" s="11">
        <f t="shared" si="1"/>
        <v>70.6171875</v>
      </c>
    </row>
    <row r="40" spans="1:8" ht="24" customHeight="1">
      <c r="A40" s="90" t="s">
        <v>94</v>
      </c>
      <c r="B40" s="91" t="s">
        <v>21</v>
      </c>
      <c r="C40" s="65"/>
      <c r="D40" s="65"/>
      <c r="E40" s="66"/>
      <c r="F40" s="66">
        <v>210.119</v>
      </c>
      <c r="G40" s="76">
        <f t="shared" si="0"/>
        <v>210.119</v>
      </c>
      <c r="H40" s="11">
        <f t="shared" si="1"/>
        <v>0</v>
      </c>
    </row>
    <row r="41" spans="1:8" ht="24.75" customHeight="1">
      <c r="A41" s="90" t="s">
        <v>95</v>
      </c>
      <c r="B41" s="91" t="s">
        <v>96</v>
      </c>
      <c r="C41" s="65">
        <v>10</v>
      </c>
      <c r="D41" s="65">
        <v>10</v>
      </c>
      <c r="E41" s="66">
        <v>2</v>
      </c>
      <c r="F41" s="66">
        <v>3.145</v>
      </c>
      <c r="G41" s="76">
        <f t="shared" si="0"/>
        <v>1.145</v>
      </c>
      <c r="H41" s="11">
        <f t="shared" si="1"/>
        <v>157.25</v>
      </c>
    </row>
    <row r="42" spans="1:8" ht="37.5" customHeight="1">
      <c r="A42" s="90" t="s">
        <v>97</v>
      </c>
      <c r="B42" s="91" t="s">
        <v>15</v>
      </c>
      <c r="C42" s="65">
        <f>SUM(C43:C47)</f>
        <v>847.0999999999999</v>
      </c>
      <c r="D42" s="66">
        <f>SUM(D43:D47)</f>
        <v>847.0999999999999</v>
      </c>
      <c r="E42" s="66">
        <f>SUM(E43:E47)</f>
        <v>180.8</v>
      </c>
      <c r="F42" s="66">
        <f>SUM(F43:F47)</f>
        <v>182.37699999999998</v>
      </c>
      <c r="G42" s="76">
        <f t="shared" si="0"/>
        <v>1.5769999999999698</v>
      </c>
      <c r="H42" s="11">
        <f t="shared" si="1"/>
        <v>100.87223451327432</v>
      </c>
    </row>
    <row r="43" spans="1:8" ht="39" customHeight="1">
      <c r="A43" s="90" t="s">
        <v>98</v>
      </c>
      <c r="B43" s="91" t="s">
        <v>47</v>
      </c>
      <c r="C43" s="65">
        <v>15</v>
      </c>
      <c r="D43" s="65">
        <v>15</v>
      </c>
      <c r="E43" s="66">
        <v>2.4</v>
      </c>
      <c r="F43" s="66">
        <v>10.43</v>
      </c>
      <c r="G43" s="76">
        <f t="shared" si="0"/>
        <v>8.03</v>
      </c>
      <c r="H43" s="11">
        <f t="shared" si="1"/>
        <v>434.5833333333333</v>
      </c>
    </row>
    <row r="44" spans="1:8" ht="24.75" customHeight="1">
      <c r="A44" s="90" t="s">
        <v>99</v>
      </c>
      <c r="B44" s="91" t="s">
        <v>7</v>
      </c>
      <c r="C44" s="65">
        <v>402.9</v>
      </c>
      <c r="D44" s="65">
        <v>402.9</v>
      </c>
      <c r="E44" s="66">
        <v>78.9</v>
      </c>
      <c r="F44" s="66">
        <v>89.45</v>
      </c>
      <c r="G44" s="76">
        <f t="shared" si="0"/>
        <v>10.549999999999997</v>
      </c>
      <c r="H44" s="11">
        <f t="shared" si="1"/>
        <v>113.37135614702154</v>
      </c>
    </row>
    <row r="45" spans="1:8" ht="38.25" customHeight="1">
      <c r="A45" s="90" t="s">
        <v>100</v>
      </c>
      <c r="B45" s="91" t="s">
        <v>19</v>
      </c>
      <c r="C45" s="65">
        <v>90.5</v>
      </c>
      <c r="D45" s="65">
        <v>90.5</v>
      </c>
      <c r="E45" s="66">
        <v>18.5</v>
      </c>
      <c r="F45" s="66">
        <v>36.89</v>
      </c>
      <c r="G45" s="76">
        <f t="shared" si="0"/>
        <v>18.39</v>
      </c>
      <c r="H45" s="11">
        <f t="shared" si="1"/>
        <v>199.40540540540542</v>
      </c>
    </row>
    <row r="46" spans="1:8" ht="39.75" customHeight="1">
      <c r="A46" s="90" t="s">
        <v>101</v>
      </c>
      <c r="B46" s="91" t="s">
        <v>48</v>
      </c>
      <c r="C46" s="65">
        <v>280.7</v>
      </c>
      <c r="D46" s="65">
        <v>280.7</v>
      </c>
      <c r="E46" s="66">
        <v>70.1</v>
      </c>
      <c r="F46" s="66">
        <v>38.433</v>
      </c>
      <c r="G46" s="76">
        <f t="shared" si="0"/>
        <v>-31.666999999999994</v>
      </c>
      <c r="H46" s="11">
        <f t="shared" si="1"/>
        <v>54.82596291012839</v>
      </c>
    </row>
    <row r="47" spans="1:8" ht="26.25" customHeight="1">
      <c r="A47" s="90" t="s">
        <v>102</v>
      </c>
      <c r="B47" s="91" t="s">
        <v>103</v>
      </c>
      <c r="C47" s="65">
        <f>SUM(C48:C50)</f>
        <v>58</v>
      </c>
      <c r="D47" s="66">
        <f>SUM(D48:D50)</f>
        <v>58</v>
      </c>
      <c r="E47" s="66">
        <f>SUM(E48:E50)</f>
        <v>10.899999999999999</v>
      </c>
      <c r="F47" s="66">
        <f>SUM(F48:F50)</f>
        <v>7.1739999999999995</v>
      </c>
      <c r="G47" s="76">
        <f t="shared" si="0"/>
        <v>-3.725999999999999</v>
      </c>
      <c r="H47" s="11">
        <f t="shared" si="1"/>
        <v>65.81651376146789</v>
      </c>
    </row>
    <row r="48" spans="1:8" ht="54.75" customHeight="1">
      <c r="A48" s="90" t="s">
        <v>104</v>
      </c>
      <c r="B48" s="91" t="s">
        <v>13</v>
      </c>
      <c r="C48" s="65">
        <v>50.2</v>
      </c>
      <c r="D48" s="65">
        <v>50.2</v>
      </c>
      <c r="E48" s="66">
        <v>9.7</v>
      </c>
      <c r="F48" s="66">
        <v>5.12</v>
      </c>
      <c r="G48" s="76">
        <f t="shared" si="0"/>
        <v>-4.579999999999999</v>
      </c>
      <c r="H48" s="11">
        <f t="shared" si="1"/>
        <v>52.78350515463918</v>
      </c>
    </row>
    <row r="49" spans="1:8" ht="27" customHeight="1">
      <c r="A49" s="90" t="s">
        <v>105</v>
      </c>
      <c r="B49" s="91" t="s">
        <v>106</v>
      </c>
      <c r="C49" s="65">
        <v>0.3</v>
      </c>
      <c r="D49" s="65">
        <v>0.3</v>
      </c>
      <c r="E49" s="66"/>
      <c r="F49" s="66">
        <v>0.082</v>
      </c>
      <c r="G49" s="76">
        <f t="shared" si="0"/>
        <v>0.082</v>
      </c>
      <c r="H49" s="11">
        <f t="shared" si="1"/>
        <v>0</v>
      </c>
    </row>
    <row r="50" spans="1:8" ht="39.75" customHeight="1">
      <c r="A50" s="90" t="s">
        <v>107</v>
      </c>
      <c r="B50" s="91" t="s">
        <v>44</v>
      </c>
      <c r="C50" s="65">
        <v>7.5</v>
      </c>
      <c r="D50" s="65">
        <v>7.5</v>
      </c>
      <c r="E50" s="66">
        <v>1.2</v>
      </c>
      <c r="F50" s="66">
        <v>1.972</v>
      </c>
      <c r="G50" s="76">
        <f t="shared" si="0"/>
        <v>0.772</v>
      </c>
      <c r="H50" s="11">
        <f t="shared" si="1"/>
        <v>164.33333333333331</v>
      </c>
    </row>
    <row r="51" spans="1:8" ht="27" customHeight="1">
      <c r="A51" s="90" t="s">
        <v>108</v>
      </c>
      <c r="B51" s="91" t="s">
        <v>16</v>
      </c>
      <c r="C51" s="65">
        <f>SUM(C52:C53)</f>
        <v>78.1</v>
      </c>
      <c r="D51" s="66">
        <f>SUM(D52:D53)</f>
        <v>78.1</v>
      </c>
      <c r="E51" s="66">
        <f>SUM(E52:E53)</f>
        <v>40.5</v>
      </c>
      <c r="F51" s="66">
        <f>SUM(F52:F53)</f>
        <v>50.567</v>
      </c>
      <c r="G51" s="76">
        <f t="shared" si="0"/>
        <v>10.067</v>
      </c>
      <c r="H51" s="11">
        <f t="shared" si="1"/>
        <v>124.85679012345678</v>
      </c>
    </row>
    <row r="52" spans="1:8" ht="24" customHeight="1">
      <c r="A52" s="90" t="s">
        <v>109</v>
      </c>
      <c r="B52" s="91" t="s">
        <v>110</v>
      </c>
      <c r="C52" s="65">
        <v>28.1</v>
      </c>
      <c r="D52" s="65">
        <v>28.1</v>
      </c>
      <c r="E52" s="66">
        <v>28.1</v>
      </c>
      <c r="F52" s="66">
        <v>30.788</v>
      </c>
      <c r="G52" s="76">
        <f t="shared" si="0"/>
        <v>2.687999999999999</v>
      </c>
      <c r="H52" s="11">
        <f t="shared" si="1"/>
        <v>109.56583629893237</v>
      </c>
    </row>
    <row r="53" spans="1:8" ht="139.5" customHeight="1">
      <c r="A53" s="90" t="s">
        <v>111</v>
      </c>
      <c r="B53" s="91" t="s">
        <v>49</v>
      </c>
      <c r="C53" s="65">
        <v>50</v>
      </c>
      <c r="D53" s="65">
        <v>50</v>
      </c>
      <c r="E53" s="66">
        <v>12.4</v>
      </c>
      <c r="F53" s="66">
        <v>19.779</v>
      </c>
      <c r="G53" s="76">
        <f t="shared" si="0"/>
        <v>7.379</v>
      </c>
      <c r="H53" s="11">
        <f t="shared" si="1"/>
        <v>159.50806451612902</v>
      </c>
    </row>
    <row r="54" spans="1:8" s="9" customFormat="1" ht="28.5" customHeight="1">
      <c r="A54" s="113" t="s">
        <v>112</v>
      </c>
      <c r="B54" s="114"/>
      <c r="C54" s="64">
        <f>SUM(C7+C37)</f>
        <v>113600</v>
      </c>
      <c r="D54" s="64">
        <f>SUM(D7+D37)</f>
        <v>113600</v>
      </c>
      <c r="E54" s="64">
        <f>SUM(E7+E37)</f>
        <v>26360.100000000002</v>
      </c>
      <c r="F54" s="64">
        <f>SUM(F7+F37)</f>
        <v>28833.943</v>
      </c>
      <c r="G54" s="74">
        <f t="shared" si="0"/>
        <v>2473.842999999997</v>
      </c>
      <c r="H54" s="14">
        <f t="shared" si="1"/>
        <v>109.38480127161884</v>
      </c>
    </row>
    <row r="55" spans="1:8" s="9" customFormat="1" ht="28.5" customHeight="1">
      <c r="A55" s="57" t="s">
        <v>113</v>
      </c>
      <c r="B55" s="58" t="s">
        <v>29</v>
      </c>
      <c r="C55" s="68">
        <f>SUM(C62+C58+C56+C60)</f>
        <v>83220.06599999999</v>
      </c>
      <c r="D55" s="93">
        <f>SUM(D62+D58+D56+D60)</f>
        <v>85736.928</v>
      </c>
      <c r="E55" s="93">
        <f>SUM(E62+E58+E56+E60)</f>
        <v>21035.85</v>
      </c>
      <c r="F55" s="93">
        <f>SUM(F62+F58+F56+F60)</f>
        <v>18527.25</v>
      </c>
      <c r="G55" s="75">
        <f t="shared" si="0"/>
        <v>-2508.5999999999985</v>
      </c>
      <c r="H55" s="14">
        <f t="shared" si="1"/>
        <v>88.07464400059898</v>
      </c>
    </row>
    <row r="56" spans="1:8" s="9" customFormat="1" ht="25.5" customHeight="1">
      <c r="A56" s="57" t="s">
        <v>114</v>
      </c>
      <c r="B56" s="58" t="s">
        <v>30</v>
      </c>
      <c r="C56" s="69">
        <f>SUM(C57:C57)</f>
        <v>21534.2</v>
      </c>
      <c r="D56" s="93">
        <f>SUM(D57:D57)</f>
        <v>21534.2</v>
      </c>
      <c r="E56" s="93">
        <f>SUM(E57:E57)</f>
        <v>5383.5</v>
      </c>
      <c r="F56" s="93">
        <f>SUM(F57:F57)</f>
        <v>5383.5</v>
      </c>
      <c r="G56" s="75">
        <f t="shared" si="0"/>
        <v>0</v>
      </c>
      <c r="H56" s="14">
        <f t="shared" si="1"/>
        <v>100</v>
      </c>
    </row>
    <row r="57" spans="1:8" ht="25.5" customHeight="1">
      <c r="A57" s="59" t="s">
        <v>115</v>
      </c>
      <c r="B57" s="60" t="s">
        <v>116</v>
      </c>
      <c r="C57" s="70">
        <v>21534.2</v>
      </c>
      <c r="D57" s="70">
        <v>21534.2</v>
      </c>
      <c r="E57" s="67">
        <v>5383.5</v>
      </c>
      <c r="F57" s="67">
        <v>5383.5</v>
      </c>
      <c r="G57" s="77">
        <f t="shared" si="0"/>
        <v>0</v>
      </c>
      <c r="H57" s="11">
        <f t="shared" si="1"/>
        <v>100</v>
      </c>
    </row>
    <row r="58" spans="1:8" s="9" customFormat="1" ht="28.5" customHeight="1">
      <c r="A58" s="57" t="s">
        <v>117</v>
      </c>
      <c r="B58" s="58" t="s">
        <v>118</v>
      </c>
      <c r="C58" s="69">
        <f>SUM(C59:C59)</f>
        <v>60509.7</v>
      </c>
      <c r="D58" s="93">
        <f>SUM(D59:D59)</f>
        <v>60509.7</v>
      </c>
      <c r="E58" s="93">
        <f>SUM(E59:E59)</f>
        <v>12779.4</v>
      </c>
      <c r="F58" s="93">
        <f>SUM(F59:F59)</f>
        <v>12779.4</v>
      </c>
      <c r="G58" s="75">
        <f t="shared" si="0"/>
        <v>0</v>
      </c>
      <c r="H58" s="14">
        <f t="shared" si="1"/>
        <v>100</v>
      </c>
    </row>
    <row r="59" spans="1:8" ht="29.25" customHeight="1">
      <c r="A59" s="59" t="s">
        <v>119</v>
      </c>
      <c r="B59" s="60" t="s">
        <v>8</v>
      </c>
      <c r="C59" s="67">
        <v>60509.7</v>
      </c>
      <c r="D59" s="67">
        <v>60509.7</v>
      </c>
      <c r="E59" s="67">
        <v>12779.4</v>
      </c>
      <c r="F59" s="67">
        <v>12779.4</v>
      </c>
      <c r="G59" s="77">
        <f t="shared" si="0"/>
        <v>0</v>
      </c>
      <c r="H59" s="11">
        <f t="shared" si="1"/>
        <v>100</v>
      </c>
    </row>
    <row r="60" spans="1:8" s="44" customFormat="1" ht="27.75" customHeight="1" hidden="1">
      <c r="A60" s="47">
        <v>41040000</v>
      </c>
      <c r="B60" s="48" t="s">
        <v>36</v>
      </c>
      <c r="C60" s="68">
        <f>C61</f>
        <v>0</v>
      </c>
      <c r="D60" s="93">
        <f>D61</f>
        <v>0</v>
      </c>
      <c r="E60" s="93">
        <f>E61</f>
        <v>0</v>
      </c>
      <c r="F60" s="93">
        <f>F61</f>
        <v>0</v>
      </c>
      <c r="G60" s="75">
        <f t="shared" si="0"/>
        <v>0</v>
      </c>
      <c r="H60" s="14">
        <f t="shared" si="1"/>
        <v>0</v>
      </c>
    </row>
    <row r="61" spans="1:8" s="44" customFormat="1" ht="65.25" customHeight="1" hidden="1">
      <c r="A61" s="42">
        <v>41040200</v>
      </c>
      <c r="B61" s="45" t="s">
        <v>35</v>
      </c>
      <c r="C61" s="94"/>
      <c r="D61" s="94"/>
      <c r="E61" s="94"/>
      <c r="F61" s="66"/>
      <c r="G61" s="77">
        <f aca="true" t="shared" si="2" ref="G61:G86">SUM(F61-E61)</f>
        <v>0</v>
      </c>
      <c r="H61" s="11">
        <f aca="true" t="shared" si="3" ref="H61:H86">IF(E61=0,0,F61/E61%)</f>
        <v>0</v>
      </c>
    </row>
    <row r="62" spans="1:8" s="9" customFormat="1" ht="29.25" customHeight="1">
      <c r="A62" s="57" t="s">
        <v>120</v>
      </c>
      <c r="B62" s="58" t="s">
        <v>28</v>
      </c>
      <c r="C62" s="71">
        <f>SUM(C63:C66)</f>
        <v>1176.166</v>
      </c>
      <c r="D62" s="95">
        <f>SUM(D63:D66)</f>
        <v>3693.028</v>
      </c>
      <c r="E62" s="95">
        <f>SUM(E63:E66)</f>
        <v>2872.95</v>
      </c>
      <c r="F62" s="95">
        <f>SUM(F63:F66)</f>
        <v>364.35</v>
      </c>
      <c r="G62" s="74">
        <f t="shared" si="2"/>
        <v>-2508.6</v>
      </c>
      <c r="H62" s="14">
        <f t="shared" si="3"/>
        <v>12.682086357228634</v>
      </c>
    </row>
    <row r="63" spans="1:8" ht="61.5" customHeight="1">
      <c r="A63" s="59" t="s">
        <v>121</v>
      </c>
      <c r="B63" s="60" t="s">
        <v>50</v>
      </c>
      <c r="C63" s="72">
        <v>205.92</v>
      </c>
      <c r="D63" s="72">
        <v>205.92</v>
      </c>
      <c r="E63" s="96">
        <v>30.615</v>
      </c>
      <c r="F63" s="96">
        <v>30.615</v>
      </c>
      <c r="G63" s="76">
        <f t="shared" si="2"/>
        <v>0</v>
      </c>
      <c r="H63" s="11">
        <f t="shared" si="3"/>
        <v>100</v>
      </c>
    </row>
    <row r="64" spans="1:8" ht="30" customHeight="1">
      <c r="A64" s="59" t="s">
        <v>122</v>
      </c>
      <c r="B64" s="60" t="s">
        <v>27</v>
      </c>
      <c r="C64" s="65">
        <v>302.76</v>
      </c>
      <c r="D64" s="65">
        <v>311.022</v>
      </c>
      <c r="E64" s="66"/>
      <c r="F64" s="66"/>
      <c r="G64" s="76">
        <f t="shared" si="2"/>
        <v>0</v>
      </c>
      <c r="H64" s="11">
        <f t="shared" si="3"/>
        <v>0</v>
      </c>
    </row>
    <row r="65" spans="1:8" ht="74.25" customHeight="1">
      <c r="A65" s="61">
        <v>41054100</v>
      </c>
      <c r="B65" s="62" t="s">
        <v>140</v>
      </c>
      <c r="C65" s="65"/>
      <c r="D65" s="65">
        <v>2508.6</v>
      </c>
      <c r="E65" s="66">
        <v>2508.6</v>
      </c>
      <c r="F65" s="66"/>
      <c r="G65" s="76">
        <f t="shared" si="2"/>
        <v>-2508.6</v>
      </c>
      <c r="H65" s="11">
        <f t="shared" si="3"/>
        <v>0</v>
      </c>
    </row>
    <row r="66" spans="1:8" ht="57" customHeight="1">
      <c r="A66" s="59" t="s">
        <v>123</v>
      </c>
      <c r="B66" s="60" t="s">
        <v>37</v>
      </c>
      <c r="C66" s="65">
        <v>667.486</v>
      </c>
      <c r="D66" s="65">
        <v>667.486</v>
      </c>
      <c r="E66" s="66">
        <v>333.735</v>
      </c>
      <c r="F66" s="66">
        <v>333.735</v>
      </c>
      <c r="G66" s="76">
        <f t="shared" si="2"/>
        <v>0</v>
      </c>
      <c r="H66" s="11">
        <f t="shared" si="3"/>
        <v>100</v>
      </c>
    </row>
    <row r="67" spans="1:8" s="9" customFormat="1" ht="28.5" customHeight="1">
      <c r="A67" s="107" t="s">
        <v>53</v>
      </c>
      <c r="B67" s="108"/>
      <c r="C67" s="63">
        <f>SUM(C54+C55)</f>
        <v>196820.066</v>
      </c>
      <c r="D67" s="64">
        <f>SUM(D54+D55)</f>
        <v>199336.928</v>
      </c>
      <c r="E67" s="64">
        <f>SUM(E54+E55)</f>
        <v>47395.95</v>
      </c>
      <c r="F67" s="64">
        <f>SUM(F54+F55)</f>
        <v>47361.193</v>
      </c>
      <c r="G67" s="74">
        <f t="shared" si="2"/>
        <v>-34.75699999999779</v>
      </c>
      <c r="H67" s="14">
        <f t="shared" si="3"/>
        <v>99.92666672996322</v>
      </c>
    </row>
    <row r="68" spans="1:8" s="9" customFormat="1" ht="28.5" customHeight="1">
      <c r="A68" s="57" t="s">
        <v>54</v>
      </c>
      <c r="B68" s="58" t="s">
        <v>17</v>
      </c>
      <c r="C68" s="63">
        <f>SUM(C69)</f>
        <v>33.6</v>
      </c>
      <c r="D68" s="64">
        <f>D69+D70</f>
        <v>33.6</v>
      </c>
      <c r="E68" s="64">
        <f>E69+E70</f>
        <v>6.8</v>
      </c>
      <c r="F68" s="64">
        <f>SUM(F69+F70)</f>
        <v>26.357999999999997</v>
      </c>
      <c r="G68" s="74">
        <f t="shared" si="2"/>
        <v>19.557999999999996</v>
      </c>
      <c r="H68" s="14">
        <f t="shared" si="3"/>
        <v>387.6176470588235</v>
      </c>
    </row>
    <row r="69" spans="1:8" s="9" customFormat="1" ht="28.5" customHeight="1">
      <c r="A69" s="59" t="s">
        <v>124</v>
      </c>
      <c r="B69" s="60" t="s">
        <v>125</v>
      </c>
      <c r="C69" s="65">
        <v>33.6</v>
      </c>
      <c r="D69" s="66">
        <v>33.6</v>
      </c>
      <c r="E69" s="66">
        <v>6.8</v>
      </c>
      <c r="F69" s="66">
        <v>23.316</v>
      </c>
      <c r="G69" s="76">
        <f t="shared" si="2"/>
        <v>16.516</v>
      </c>
      <c r="H69" s="11">
        <f t="shared" si="3"/>
        <v>342.8823529411764</v>
      </c>
    </row>
    <row r="70" spans="1:8" s="9" customFormat="1" ht="23.25" customHeight="1">
      <c r="A70" s="1">
        <v>19050000</v>
      </c>
      <c r="B70" s="13" t="s">
        <v>34</v>
      </c>
      <c r="C70" s="65"/>
      <c r="D70" s="66"/>
      <c r="E70" s="66"/>
      <c r="F70" s="66">
        <v>3.042</v>
      </c>
      <c r="G70" s="76">
        <f t="shared" si="2"/>
        <v>3.042</v>
      </c>
      <c r="H70" s="11">
        <f t="shared" si="3"/>
        <v>0</v>
      </c>
    </row>
    <row r="71" spans="1:12" s="9" customFormat="1" ht="24" customHeight="1">
      <c r="A71" s="57" t="s">
        <v>126</v>
      </c>
      <c r="B71" s="58" t="s">
        <v>18</v>
      </c>
      <c r="C71" s="63">
        <f>SUM(C72:C73)</f>
        <v>3798.6</v>
      </c>
      <c r="D71" s="64">
        <f>SUM(D72:D73)</f>
        <v>3798.6</v>
      </c>
      <c r="E71" s="64">
        <f>SUM(E72:E73)</f>
        <v>949.6</v>
      </c>
      <c r="F71" s="64">
        <f>SUM(F72:F73)</f>
        <v>910.08</v>
      </c>
      <c r="G71" s="74">
        <f t="shared" si="2"/>
        <v>-39.51999999999998</v>
      </c>
      <c r="H71" s="14">
        <f t="shared" si="3"/>
        <v>95.83824768323504</v>
      </c>
      <c r="J71" s="19"/>
      <c r="K71" s="19"/>
      <c r="L71" s="19"/>
    </row>
    <row r="72" spans="1:12" s="44" customFormat="1" ht="57" customHeight="1" hidden="1">
      <c r="A72" s="41">
        <v>24062100</v>
      </c>
      <c r="B72" s="45" t="s">
        <v>33</v>
      </c>
      <c r="C72" s="73"/>
      <c r="D72" s="66"/>
      <c r="E72" s="66"/>
      <c r="F72" s="66"/>
      <c r="G72" s="78">
        <f t="shared" si="2"/>
        <v>0</v>
      </c>
      <c r="H72" s="43">
        <f t="shared" si="3"/>
        <v>0</v>
      </c>
      <c r="J72" s="46"/>
      <c r="K72" s="46"/>
      <c r="L72" s="46"/>
    </row>
    <row r="73" spans="1:12" ht="24.75" customHeight="1">
      <c r="A73" s="59" t="s">
        <v>127</v>
      </c>
      <c r="B73" s="60" t="s">
        <v>128</v>
      </c>
      <c r="C73" s="65">
        <v>3798.6</v>
      </c>
      <c r="D73" s="65">
        <v>3798.6</v>
      </c>
      <c r="E73" s="65">
        <v>949.6</v>
      </c>
      <c r="F73" s="98">
        <v>910.08</v>
      </c>
      <c r="G73" s="76">
        <f t="shared" si="2"/>
        <v>-39.51999999999998</v>
      </c>
      <c r="H73" s="11">
        <f t="shared" si="3"/>
        <v>95.83824768323504</v>
      </c>
      <c r="J73" s="17"/>
      <c r="K73" s="18"/>
      <c r="L73" s="17"/>
    </row>
    <row r="74" spans="1:12" s="9" customFormat="1" ht="24.75" customHeight="1">
      <c r="A74" s="57" t="s">
        <v>129</v>
      </c>
      <c r="B74" s="58" t="s">
        <v>24</v>
      </c>
      <c r="C74" s="63">
        <f>SUM(C75)</f>
        <v>100</v>
      </c>
      <c r="D74" s="64">
        <f>SUM(D75)</f>
        <v>100</v>
      </c>
      <c r="E74" s="64">
        <f>SUM(E75)</f>
        <v>0</v>
      </c>
      <c r="F74" s="64">
        <f>SUM(F75)</f>
        <v>21.356</v>
      </c>
      <c r="G74" s="74">
        <f t="shared" si="2"/>
        <v>21.356</v>
      </c>
      <c r="H74" s="14">
        <f t="shared" si="3"/>
        <v>0</v>
      </c>
      <c r="J74" s="19"/>
      <c r="K74" s="86"/>
      <c r="L74" s="19"/>
    </row>
    <row r="75" spans="1:12" ht="60.75" customHeight="1">
      <c r="A75" s="59" t="s">
        <v>130</v>
      </c>
      <c r="B75" s="60" t="s">
        <v>52</v>
      </c>
      <c r="C75" s="65">
        <v>100</v>
      </c>
      <c r="D75" s="94">
        <v>100</v>
      </c>
      <c r="E75" s="66"/>
      <c r="F75" s="66">
        <v>21.356</v>
      </c>
      <c r="G75" s="76">
        <f t="shared" si="2"/>
        <v>21.356</v>
      </c>
      <c r="H75" s="5"/>
      <c r="J75" s="17"/>
      <c r="K75" s="17"/>
      <c r="L75" s="17"/>
    </row>
    <row r="76" spans="1:12" ht="21.75" customHeight="1">
      <c r="A76" s="23">
        <v>40000000</v>
      </c>
      <c r="B76" s="58" t="s">
        <v>29</v>
      </c>
      <c r="C76" s="63"/>
      <c r="D76" s="63">
        <f>SUM(D77)</f>
        <v>3578.767</v>
      </c>
      <c r="E76" s="63">
        <f>SUM(E77)</f>
        <v>0</v>
      </c>
      <c r="F76" s="63">
        <f>SUM(F77)</f>
        <v>0</v>
      </c>
      <c r="G76" s="74">
        <f t="shared" si="2"/>
        <v>0</v>
      </c>
      <c r="H76" s="14">
        <f>IF(E75=0,0,F75/E75%)</f>
        <v>0</v>
      </c>
      <c r="J76" s="17"/>
      <c r="K76" s="17"/>
      <c r="L76" s="17"/>
    </row>
    <row r="77" spans="1:12" s="9" customFormat="1" ht="27" customHeight="1">
      <c r="A77" s="23">
        <v>41050000</v>
      </c>
      <c r="B77" s="87" t="s">
        <v>28</v>
      </c>
      <c r="C77" s="63"/>
      <c r="D77" s="97">
        <f>SUM(D78:D79)</f>
        <v>3578.767</v>
      </c>
      <c r="E77" s="97">
        <f>SUM(E78:E79)</f>
        <v>0</v>
      </c>
      <c r="F77" s="97">
        <f>SUM(F78:F79)</f>
        <v>0</v>
      </c>
      <c r="G77" s="76">
        <f t="shared" si="2"/>
        <v>0</v>
      </c>
      <c r="H77" s="11">
        <f t="shared" si="3"/>
        <v>0</v>
      </c>
      <c r="J77" s="19"/>
      <c r="K77" s="19"/>
      <c r="L77" s="19"/>
    </row>
    <row r="78" spans="1:12" ht="30.75" customHeight="1">
      <c r="A78" s="29">
        <v>41053900</v>
      </c>
      <c r="B78" s="30" t="s">
        <v>27</v>
      </c>
      <c r="C78" s="65"/>
      <c r="D78" s="66">
        <v>3578.767</v>
      </c>
      <c r="E78" s="66"/>
      <c r="F78" s="66"/>
      <c r="G78" s="76">
        <f t="shared" si="2"/>
        <v>0</v>
      </c>
      <c r="H78" s="11">
        <f t="shared" si="3"/>
        <v>0</v>
      </c>
      <c r="J78" s="17"/>
      <c r="K78" s="17"/>
      <c r="L78" s="17"/>
    </row>
    <row r="79" spans="1:12" ht="81" customHeight="1" hidden="1">
      <c r="A79" s="84">
        <v>41056900</v>
      </c>
      <c r="B79" s="85" t="s">
        <v>141</v>
      </c>
      <c r="C79" s="65"/>
      <c r="D79" s="66"/>
      <c r="E79" s="66"/>
      <c r="F79" s="66"/>
      <c r="G79" s="76">
        <f t="shared" si="2"/>
        <v>0</v>
      </c>
      <c r="H79" s="11">
        <f t="shared" si="3"/>
        <v>0</v>
      </c>
      <c r="J79" s="17"/>
      <c r="K79" s="17"/>
      <c r="L79" s="17"/>
    </row>
    <row r="80" spans="1:8" s="9" customFormat="1" ht="24.75" customHeight="1">
      <c r="A80" s="57" t="s">
        <v>131</v>
      </c>
      <c r="B80" s="58" t="s">
        <v>132</v>
      </c>
      <c r="C80" s="63">
        <f>SUM(C81)</f>
        <v>15</v>
      </c>
      <c r="D80" s="64">
        <f>SUM(D81)</f>
        <v>15</v>
      </c>
      <c r="E80" s="64">
        <f>SUM(E81)</f>
        <v>3.6</v>
      </c>
      <c r="F80" s="64">
        <f>SUM(F81)</f>
        <v>4.166</v>
      </c>
      <c r="G80" s="74">
        <f t="shared" si="2"/>
        <v>0.5660000000000003</v>
      </c>
      <c r="H80" s="14">
        <f t="shared" si="3"/>
        <v>115.72222222222221</v>
      </c>
    </row>
    <row r="81" spans="1:8" ht="38.25" customHeight="1">
      <c r="A81" s="59" t="s">
        <v>133</v>
      </c>
      <c r="B81" s="60" t="s">
        <v>51</v>
      </c>
      <c r="C81" s="65">
        <v>15</v>
      </c>
      <c r="D81" s="66">
        <v>15</v>
      </c>
      <c r="E81" s="66">
        <v>3.6</v>
      </c>
      <c r="F81" s="66">
        <v>4.166</v>
      </c>
      <c r="G81" s="76">
        <f t="shared" si="2"/>
        <v>0.5660000000000003</v>
      </c>
      <c r="H81" s="11">
        <f t="shared" si="3"/>
        <v>115.72222222222221</v>
      </c>
    </row>
    <row r="82" spans="1:8" ht="21" customHeight="1">
      <c r="A82" s="36"/>
      <c r="B82" s="3" t="s">
        <v>135</v>
      </c>
      <c r="C82" s="69">
        <f>SUM(C68+C71+C74+C80)</f>
        <v>3947.2</v>
      </c>
      <c r="D82" s="93">
        <f>SUM(D68+D71+D74+D80)</f>
        <v>3947.2</v>
      </c>
      <c r="E82" s="93">
        <f>SUM(E68+E71+E74+E80)</f>
        <v>960</v>
      </c>
      <c r="F82" s="93">
        <f>SUM(F68+F71+F74+F80)</f>
        <v>961.96</v>
      </c>
      <c r="G82" s="74">
        <f t="shared" si="2"/>
        <v>1.9600000000000364</v>
      </c>
      <c r="H82" s="14">
        <f t="shared" si="3"/>
        <v>100.20416666666668</v>
      </c>
    </row>
    <row r="83" spans="1:8" ht="24" customHeight="1">
      <c r="A83" s="23"/>
      <c r="B83" s="7" t="s">
        <v>23</v>
      </c>
      <c r="C83" s="69">
        <f>SUM(C75)</f>
        <v>100</v>
      </c>
      <c r="D83" s="69">
        <f>SUM(D75)</f>
        <v>100</v>
      </c>
      <c r="E83" s="69">
        <f>SUM(E75)</f>
        <v>0</v>
      </c>
      <c r="F83" s="69">
        <f>SUM(F75)</f>
        <v>21.356</v>
      </c>
      <c r="G83" s="74">
        <f t="shared" si="2"/>
        <v>21.356</v>
      </c>
      <c r="H83" s="11">
        <f t="shared" si="3"/>
        <v>0</v>
      </c>
    </row>
    <row r="84" spans="1:8" ht="24" customHeight="1">
      <c r="A84" s="23"/>
      <c r="B84" s="21" t="s">
        <v>134</v>
      </c>
      <c r="C84" s="63">
        <f>SUM(C82+C76)</f>
        <v>3947.2</v>
      </c>
      <c r="D84" s="63">
        <f>SUM(D82+D76)</f>
        <v>7525.967</v>
      </c>
      <c r="E84" s="63">
        <f>SUM(E82+E76)</f>
        <v>960</v>
      </c>
      <c r="F84" s="63">
        <f>SUM(F82+F76)</f>
        <v>961.96</v>
      </c>
      <c r="G84" s="74">
        <f t="shared" si="2"/>
        <v>1.9600000000000364</v>
      </c>
      <c r="H84" s="14">
        <f t="shared" si="3"/>
        <v>100.20416666666668</v>
      </c>
    </row>
    <row r="85" spans="1:8" ht="42.75" customHeight="1">
      <c r="A85" s="23"/>
      <c r="B85" s="21" t="s">
        <v>136</v>
      </c>
      <c r="C85" s="63">
        <f>SUM(C54+C82)</f>
        <v>117547.2</v>
      </c>
      <c r="D85" s="64">
        <f>SUM(D54+D82)</f>
        <v>117547.2</v>
      </c>
      <c r="E85" s="64">
        <f>SUM(E54+E82)</f>
        <v>27320.100000000002</v>
      </c>
      <c r="F85" s="64">
        <f>SUM(F54+F82)</f>
        <v>29795.903</v>
      </c>
      <c r="G85" s="74">
        <f t="shared" si="2"/>
        <v>2475.8029999999962</v>
      </c>
      <c r="H85" s="14">
        <f t="shared" si="3"/>
        <v>109.06220328622514</v>
      </c>
    </row>
    <row r="86" spans="1:8" ht="33.75" customHeight="1">
      <c r="A86" s="23"/>
      <c r="B86" s="21" t="s">
        <v>137</v>
      </c>
      <c r="C86" s="69">
        <f>SUM(C84+C67)</f>
        <v>200767.266</v>
      </c>
      <c r="D86" s="93">
        <f>SUM(D84+D67)</f>
        <v>206862.89500000002</v>
      </c>
      <c r="E86" s="93">
        <f>SUM(E84+E67)</f>
        <v>48355.95</v>
      </c>
      <c r="F86" s="99">
        <f>SUM(F84+F67)</f>
        <v>48323.153</v>
      </c>
      <c r="G86" s="74">
        <f t="shared" si="2"/>
        <v>-32.79699999999866</v>
      </c>
      <c r="H86" s="14">
        <f t="shared" si="3"/>
        <v>99.93217587494404</v>
      </c>
    </row>
    <row r="87" spans="1:8" ht="23.25" customHeight="1">
      <c r="A87" s="25"/>
      <c r="B87" s="8"/>
      <c r="C87" s="32"/>
      <c r="D87" s="80"/>
      <c r="E87" s="80"/>
      <c r="F87" s="81"/>
      <c r="G87" s="33"/>
      <c r="H87" s="16"/>
    </row>
    <row r="88" spans="1:8" s="104" customFormat="1" ht="20.25">
      <c r="A88" s="100"/>
      <c r="B88" s="101" t="s">
        <v>144</v>
      </c>
      <c r="C88" s="102"/>
      <c r="D88" s="103"/>
      <c r="E88" s="103"/>
      <c r="F88" s="103" t="s">
        <v>145</v>
      </c>
      <c r="G88" s="103"/>
      <c r="H88" s="103"/>
    </row>
    <row r="89" spans="1:4" ht="18.75">
      <c r="A89" s="24"/>
      <c r="B89" s="27"/>
      <c r="D89" s="56"/>
    </row>
    <row r="90" spans="1:8" s="53" customFormat="1" ht="12.75">
      <c r="A90" s="49"/>
      <c r="B90" s="50"/>
      <c r="C90" s="54"/>
      <c r="D90" s="55"/>
      <c r="E90" s="55"/>
      <c r="F90" s="83"/>
      <c r="G90" s="51"/>
      <c r="H90" s="52"/>
    </row>
    <row r="91" spans="3:4" ht="18">
      <c r="C91" s="38"/>
      <c r="D91" s="56"/>
    </row>
  </sheetData>
  <sheetProtection/>
  <mergeCells count="14">
    <mergeCell ref="E5:E6"/>
    <mergeCell ref="F5:F6"/>
    <mergeCell ref="G5:H5"/>
    <mergeCell ref="G4:H4"/>
    <mergeCell ref="A67:B67"/>
    <mergeCell ref="G1:I1"/>
    <mergeCell ref="F2:H2"/>
    <mergeCell ref="C4:D4"/>
    <mergeCell ref="B3:H3"/>
    <mergeCell ref="A54:B54"/>
    <mergeCell ref="A5:A6"/>
    <mergeCell ref="B5:B6"/>
    <mergeCell ref="C5:C6"/>
    <mergeCell ref="D5:D6"/>
  </mergeCells>
  <printOptions horizontalCentered="1"/>
  <pageMargins left="0.7086614173228347" right="0" top="0" bottom="0" header="0" footer="0"/>
  <pageSetup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финупр4</cp:lastModifiedBy>
  <cp:lastPrinted>2021-04-02T09:05:38Z</cp:lastPrinted>
  <dcterms:created xsi:type="dcterms:W3CDTF">1996-10-08T23:32:33Z</dcterms:created>
  <dcterms:modified xsi:type="dcterms:W3CDTF">2021-04-08T06:24:19Z</dcterms:modified>
  <cp:category/>
  <cp:version/>
  <cp:contentType/>
  <cp:contentStatus/>
</cp:coreProperties>
</file>