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'1'!$A$1:$H$91</definedName>
  </definedNames>
  <calcPr fullCalcOnLoad="1"/>
</workbook>
</file>

<file path=xl/sharedStrings.xml><?xml version="1.0" encoding="utf-8"?>
<sst xmlns="http://schemas.openxmlformats.org/spreadsheetml/2006/main" count="156" uniqueCount="150">
  <si>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</si>
  <si>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</si>
  <si>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</si>
  <si>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</si>
  <si>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</si>
  <si>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</si>
  <si>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</si>
  <si>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</si>
  <si>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</si>
  <si>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</si>
  <si>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</si>
  <si>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</si>
  <si>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</si>
  <si>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</si>
  <si>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</si>
  <si>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</si>
  <si>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</si>
  <si>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</si>
  <si>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</si>
  <si>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</si>
  <si>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</si>
  <si>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</si>
  <si>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</si>
  <si>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</si>
  <si>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</si>
  <si>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</si>
  <si>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</si>
  <si>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</si>
  <si>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</si>
  <si>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</si>
  <si>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</si>
  <si>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</si>
  <si>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</si>
  <si>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</si>
  <si>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Субвенція з місцевого бюджету за рахунок залишку коштів 
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</si>
  <si>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</si>
  <si>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</si>
  <si>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</si>
  <si>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</si>
  <si>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</si>
  <si>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</si>
  <si>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</si>
  <si>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</si>
  <si>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</si>
  <si>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</si>
  <si>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</si>
  <si>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</si>
  <si>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Затверджений план на      2021 рік</t>
  </si>
  <si>
    <t>Уточнений план на        2021 рік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</si>
  <si>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</si>
  <si>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</si>
  <si>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Державне мито, пов`язане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</si>
  <si>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</si>
  <si>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</si>
  <si>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</si>
  <si>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</si>
  <si>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</si>
  <si>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</si>
  <si>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</si>
  <si>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</si>
  <si>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</si>
  <si>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Ольга Онищенко  741 16 05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</si>
  <si>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</si>
  <si>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</si>
  <si>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</si>
  <si>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</si>
  <si>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</si>
  <si>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</si>
  <si>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</si>
  <si>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</si>
  <si>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</si>
  <si>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</si>
  <si>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</si>
  <si>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</si>
  <si>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</si>
  <si>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</si>
  <si>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</si>
  <si>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</si>
  <si>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</si>
  <si>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</si>
  <si>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</si>
  <si>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</si>
  <si>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</si>
  <si>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</si>
  <si>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</si>
  <si>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</si>
  <si>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</si>
  <si>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</si>
  <si>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</si>
  <si>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</si>
  <si>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</si>
  <si>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</si>
  <si>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</si>
  <si>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</si>
  <si>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</si>
  <si>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</si>
  <si>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</si>
  <si>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</si>
  <si>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</si>
  <si>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</si>
  <si>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</si>
  <si>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</si>
  <si>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</si>
  <si>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</si>
  <si>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</si>
  <si>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</si>
  <si>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</si>
  <si>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</si>
  <si>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</si>
  <si>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</si>
  <si>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</si>
  <si>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</si>
  <si>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22090100</t>
  </si>
  <si>
    <t>22090200</t>
  </si>
  <si>
    <t>Державне мито, не віднесене до інших категорій  </t>
  </si>
  <si>
    <t>22090400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</si>
  <si>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</si>
  <si>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</si>
  <si>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</si>
  <si>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</si>
  <si>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</si>
  <si>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</si>
  <si>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</si>
  <si>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</si>
  <si>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</si>
  <si>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</si>
  <si>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</si>
  <si>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</si>
  <si>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</si>
  <si>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</si>
  <si>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</si>
  <si>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</si>
  <si>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</si>
  <si>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</si>
  <si>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</si>
  <si>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</si>
  <si>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</si>
  <si>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</si>
  <si>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</si>
  <si>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</si>
  <si>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</si>
  <si>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</si>
  <si>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</si>
  <si>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</si>
  <si>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</si>
  <si>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</si>
  <si>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Звіт про виконання бюджету Люботинської міської ТГ за січень-лютий 2021 р.</t>
  </si>
  <si>
    <t>Уточнений план за січень-лютий 2021р.</t>
  </si>
  <si>
    <t>Фактичне виконання за січень-лютий  2021р.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</si>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</sst>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00%"/>
    <numFmt numFmtId="199" formatCode="0.0%"/>
    <numFmt numFmtId="200" formatCode="#0.00"/>
    <numFmt numFmtId="201" formatCode="#,##0.0"/>
    <numFmt numFmtId="202" formatCode="[$€-2]\ ###,000_);[Red]\([$€-2]\ ###,000\)"/>
    <numFmt numFmtId="203" formatCode="#0.0"/>
    <numFmt numFmtId="204" formatCode="&quot;р.&quot;#,##0_);[Red]\(&quot;р.&quot;#,##0\)"/>
    <numFmt numFmtId="205" formatCode="#,##0.000"/>
  </numFmts>
  <fonts count="67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2"/>
    </font>
    <font>
      <b/>
      <sz val="14"/>
      <color rgb="FFFF0000"/>
      <name val="Arial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9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91" fontId="5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201" fontId="3" fillId="32" borderId="1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Border="1" applyAlignment="1">
      <alignment horizontal="center" vertical="center" wrapText="1"/>
    </xf>
    <xf numFmtId="201" fontId="11" fillId="0" borderId="0" xfId="0" applyNumberFormat="1" applyFont="1" applyFill="1" applyBorder="1" applyAlignment="1">
      <alignment horizontal="center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Alignment="1">
      <alignment/>
    </xf>
    <xf numFmtId="201" fontId="6" fillId="0" borderId="0" xfId="0" applyNumberFormat="1" applyFont="1" applyFill="1" applyAlignment="1">
      <alignment/>
    </xf>
    <xf numFmtId="201" fontId="3" fillId="32" borderId="0" xfId="0" applyNumberFormat="1" applyFont="1" applyFill="1" applyAlignment="1">
      <alignment/>
    </xf>
    <xf numFmtId="201" fontId="1" fillId="0" borderId="0" xfId="0" applyNumberFormat="1" applyFont="1" applyAlignment="1">
      <alignment/>
    </xf>
    <xf numFmtId="201" fontId="10" fillId="0" borderId="0" xfId="0" applyNumberFormat="1" applyFont="1" applyFill="1" applyAlignment="1">
      <alignment/>
    </xf>
    <xf numFmtId="20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01" fontId="60" fillId="33" borderId="0" xfId="0" applyNumberFormat="1" applyFont="1" applyFill="1" applyAlignment="1">
      <alignment/>
    </xf>
    <xf numFmtId="201" fontId="2" fillId="34" borderId="0" xfId="0" applyNumberFormat="1" applyFont="1" applyFill="1" applyBorder="1" applyAlignment="1">
      <alignment horizontal="center" vertical="center" wrapText="1"/>
    </xf>
    <xf numFmtId="201" fontId="3" fillId="34" borderId="0" xfId="0" applyNumberFormat="1" applyFont="1" applyFill="1" applyAlignment="1">
      <alignment/>
    </xf>
    <xf numFmtId="201" fontId="1" fillId="34" borderId="0" xfId="0" applyNumberFormat="1" applyFont="1" applyFill="1" applyAlignment="1">
      <alignment/>
    </xf>
    <xf numFmtId="201" fontId="11" fillId="34" borderId="0" xfId="0" applyNumberFormat="1" applyFont="1" applyFill="1" applyBorder="1" applyAlignment="1">
      <alignment horizontal="center" vertical="center" wrapText="1"/>
    </xf>
    <xf numFmtId="201" fontId="10" fillId="34" borderId="0" xfId="0" applyNumberFormat="1" applyFont="1" applyFill="1" applyAlignment="1">
      <alignment/>
    </xf>
    <xf numFmtId="0" fontId="13" fillId="0" borderId="12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61" fillId="0" borderId="10" xfId="54" applyFont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191" fontId="61" fillId="32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0" fontId="60" fillId="32" borderId="0" xfId="0" applyFont="1" applyFill="1" applyBorder="1" applyAlignment="1">
      <alignment/>
    </xf>
    <xf numFmtId="0" fontId="62" fillId="0" borderId="10" xfId="54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left" vertical="center"/>
      <protection/>
    </xf>
    <xf numFmtId="191" fontId="62" fillId="32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10" xfId="54" applyFont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01" fontId="16" fillId="34" borderId="0" xfId="0" applyNumberFormat="1" applyFont="1" applyFill="1" applyAlignment="1">
      <alignment/>
    </xf>
    <xf numFmtId="201" fontId="16" fillId="0" borderId="0" xfId="0" applyNumberFormat="1" applyFont="1" applyFill="1" applyAlignment="1">
      <alignment/>
    </xf>
    <xf numFmtId="201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201" fontId="14" fillId="34" borderId="0" xfId="0" applyNumberFormat="1" applyFont="1" applyFill="1" applyAlignment="1">
      <alignment/>
    </xf>
    <xf numFmtId="201" fontId="64" fillId="34" borderId="0" xfId="0" applyNumberFormat="1" applyFont="1" applyFill="1" applyAlignment="1">
      <alignment/>
    </xf>
    <xf numFmtId="201" fontId="60" fillId="34" borderId="0" xfId="0" applyNumberFormat="1" applyFont="1" applyFill="1" applyAlignment="1">
      <alignment/>
    </xf>
    <xf numFmtId="0" fontId="17" fillId="0" borderId="1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205" fontId="4" fillId="0" borderId="11" xfId="0" applyNumberFormat="1" applyFont="1" applyBorder="1" applyAlignment="1">
      <alignment horizontal="center" vertical="center" wrapText="1"/>
    </xf>
    <xf numFmtId="205" fontId="4" fillId="34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Border="1" applyAlignment="1">
      <alignment horizontal="center" vertical="center" wrapText="1"/>
    </xf>
    <xf numFmtId="205" fontId="5" fillId="34" borderId="11" xfId="0" applyNumberFormat="1" applyFont="1" applyFill="1" applyBorder="1" applyAlignment="1">
      <alignment horizontal="center" vertical="center" wrapText="1"/>
    </xf>
    <xf numFmtId="205" fontId="65" fillId="0" borderId="11" xfId="0" applyNumberFormat="1" applyFont="1" applyBorder="1" applyAlignment="1">
      <alignment horizontal="center" vertical="center" wrapText="1"/>
    </xf>
    <xf numFmtId="205" fontId="65" fillId="34" borderId="11" xfId="0" applyNumberFormat="1" applyFont="1" applyFill="1" applyBorder="1" applyAlignment="1">
      <alignment horizontal="center" vertical="center" wrapText="1"/>
    </xf>
    <xf numFmtId="205" fontId="5" fillId="34" borderId="10" xfId="0" applyNumberFormat="1" applyFont="1" applyFill="1" applyBorder="1" applyAlignment="1">
      <alignment horizontal="center"/>
    </xf>
    <xf numFmtId="205" fontId="5" fillId="34" borderId="10" xfId="0" applyNumberFormat="1" applyFont="1" applyFill="1" applyBorder="1" applyAlignment="1">
      <alignment horizontal="center" vertical="center"/>
    </xf>
    <xf numFmtId="205" fontId="4" fillId="32" borderId="10" xfId="0" applyNumberFormat="1" applyFont="1" applyFill="1" applyBorder="1" applyAlignment="1">
      <alignment horizontal="center" vertical="center" wrapText="1"/>
    </xf>
    <xf numFmtId="205" fontId="4" fillId="34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205" fontId="66" fillId="32" borderId="10" xfId="0" applyNumberFormat="1" applyFont="1" applyFill="1" applyBorder="1" applyAlignment="1">
      <alignment horizontal="center" vertical="center" wrapText="1"/>
    </xf>
    <xf numFmtId="205" fontId="66" fillId="34" borderId="10" xfId="0" applyNumberFormat="1" applyFont="1" applyFill="1" applyBorder="1" applyAlignment="1">
      <alignment horizontal="center" vertical="center" wrapText="1"/>
    </xf>
    <xf numFmtId="205" fontId="65" fillId="0" borderId="11" xfId="0" applyNumberFormat="1" applyFont="1" applyFill="1" applyBorder="1" applyAlignment="1">
      <alignment horizontal="center" vertical="center" wrapText="1"/>
    </xf>
    <xf numFmtId="205" fontId="4" fillId="32" borderId="10" xfId="0" applyNumberFormat="1" applyFont="1" applyFill="1" applyBorder="1" applyAlignment="1">
      <alignment horizontal="center" vertical="center"/>
    </xf>
    <xf numFmtId="205" fontId="4" fillId="34" borderId="10" xfId="0" applyNumberFormat="1" applyFont="1" applyFill="1" applyBorder="1" applyAlignment="1">
      <alignment horizontal="center" vertical="center"/>
    </xf>
    <xf numFmtId="205" fontId="5" fillId="32" borderId="11" xfId="0" applyNumberFormat="1" applyFont="1" applyFill="1" applyBorder="1" applyAlignment="1">
      <alignment horizontal="center" vertical="center"/>
    </xf>
    <xf numFmtId="205" fontId="5" fillId="34" borderId="11" xfId="0" applyNumberFormat="1" applyFont="1" applyFill="1" applyBorder="1" applyAlignment="1">
      <alignment horizontal="center" vertical="center"/>
    </xf>
    <xf numFmtId="205" fontId="66" fillId="0" borderId="11" xfId="0" applyNumberFormat="1" applyFont="1" applyBorder="1" applyAlignment="1">
      <alignment horizontal="center" vertical="center" wrapText="1"/>
    </xf>
    <xf numFmtId="205" fontId="5" fillId="34" borderId="10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205" fontId="66" fillId="34" borderId="11" xfId="0" applyNumberFormat="1" applyFont="1" applyFill="1" applyBorder="1" applyAlignment="1">
      <alignment horizontal="center" vertical="center" wrapText="1"/>
    </xf>
    <xf numFmtId="205" fontId="65" fillId="32" borderId="11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195" fontId="2" fillId="32" borderId="11" xfId="0" applyNumberFormat="1" applyFont="1" applyFill="1" applyBorder="1" applyAlignment="1">
      <alignment horizontal="center" vertical="center" wrapText="1"/>
    </xf>
    <xf numFmtId="195" fontId="2" fillId="32" borderId="10" xfId="0" applyNumberFormat="1" applyFont="1" applyFill="1" applyBorder="1" applyAlignment="1">
      <alignment horizontal="center" vertical="center" wrapText="1"/>
    </xf>
    <xf numFmtId="195" fontId="3" fillId="32" borderId="11" xfId="0" applyNumberFormat="1" applyFont="1" applyFill="1" applyBorder="1" applyAlignment="1">
      <alignment horizontal="center" vertical="center" wrapText="1"/>
    </xf>
    <xf numFmtId="195" fontId="3" fillId="32" borderId="10" xfId="0" applyNumberFormat="1" applyFont="1" applyFill="1" applyBorder="1" applyAlignment="1">
      <alignment horizontal="center" vertical="center" wrapText="1"/>
    </xf>
    <xf numFmtId="195" fontId="61" fillId="32" borderId="11" xfId="0" applyNumberFormat="1" applyFont="1" applyFill="1" applyBorder="1" applyAlignment="1">
      <alignment horizontal="center" vertical="center" wrapText="1"/>
    </xf>
    <xf numFmtId="195" fontId="61" fillId="32" borderId="10" xfId="0" applyNumberFormat="1" applyFont="1" applyFill="1" applyBorder="1" applyAlignment="1">
      <alignment horizontal="center" vertical="center" wrapText="1"/>
    </xf>
    <xf numFmtId="195" fontId="62" fillId="32" borderId="10" xfId="0" applyNumberFormat="1" applyFont="1" applyFill="1" applyBorder="1" applyAlignment="1">
      <alignment horizontal="center" vertical="center" wrapText="1"/>
    </xf>
    <xf numFmtId="195" fontId="62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horizontal="center" vertical="center" wrapText="1"/>
    </xf>
    <xf numFmtId="201" fontId="3" fillId="0" borderId="16" xfId="0" applyNumberFormat="1" applyFont="1" applyBorder="1" applyAlignment="1">
      <alignment horizontal="center" vertical="center" wrapText="1"/>
    </xf>
    <xf numFmtId="201" fontId="3" fillId="34" borderId="15" xfId="0" applyNumberFormat="1" applyFont="1" applyFill="1" applyBorder="1" applyAlignment="1">
      <alignment horizontal="center" vertical="center" wrapText="1"/>
    </xf>
    <xf numFmtId="201" fontId="3" fillId="34" borderId="16" xfId="0" applyNumberFormat="1" applyFont="1" applyFill="1" applyBorder="1" applyAlignment="1">
      <alignment horizontal="center" vertical="center" wrapText="1"/>
    </xf>
    <xf numFmtId="201" fontId="3" fillId="0" borderId="15" xfId="0" applyNumberFormat="1" applyFont="1" applyFill="1" applyBorder="1" applyAlignment="1">
      <alignment horizontal="center" vertical="center" wrapText="1"/>
    </xf>
    <xf numFmtId="201" fontId="3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2019р" xfId="55"/>
    <cellStyle name="Обычный_груде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84" zoomScaleSheetLayoutView="84" zoomScalePageLayoutView="0" workbookViewId="0" topLeftCell="A71">
      <selection activeCell="B86" sqref="B86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40" customWidth="1"/>
    <col min="4" max="4" width="17.00390625" style="45" customWidth="1"/>
    <col min="5" max="5" width="15.28125" style="50" customWidth="1"/>
    <col min="6" max="6" width="15.57421875" style="41" customWidth="1"/>
    <col min="7" max="7" width="14.421875" style="42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52"/>
      <c r="B1" s="122" t="s">
        <v>146</v>
      </c>
      <c r="C1" s="122"/>
      <c r="D1" s="122"/>
      <c r="E1" s="122"/>
      <c r="F1" s="122"/>
      <c r="G1" s="122"/>
      <c r="H1" s="122"/>
    </row>
    <row r="2" spans="2:8" ht="30.75" customHeight="1">
      <c r="B2" s="51"/>
      <c r="C2" s="51" t="s">
        <v>45</v>
      </c>
      <c r="D2" s="51"/>
      <c r="E2" s="51"/>
      <c r="F2" s="51"/>
      <c r="G2" s="119" t="s">
        <v>46</v>
      </c>
      <c r="H2" s="119"/>
    </row>
    <row r="3" spans="1:8" ht="66" customHeight="1">
      <c r="A3" s="125"/>
      <c r="B3" s="127" t="s">
        <v>1</v>
      </c>
      <c r="C3" s="129" t="s">
        <v>47</v>
      </c>
      <c r="D3" s="131" t="s">
        <v>48</v>
      </c>
      <c r="E3" s="131" t="s">
        <v>147</v>
      </c>
      <c r="F3" s="133" t="s">
        <v>148</v>
      </c>
      <c r="G3" s="117" t="s">
        <v>2</v>
      </c>
      <c r="H3" s="118"/>
    </row>
    <row r="4" spans="1:8" ht="35.25" customHeight="1">
      <c r="A4" s="126"/>
      <c r="B4" s="128"/>
      <c r="C4" s="130"/>
      <c r="D4" s="132"/>
      <c r="E4" s="132"/>
      <c r="F4" s="134"/>
      <c r="G4" s="33" t="s">
        <v>3</v>
      </c>
      <c r="H4" s="11" t="s">
        <v>0</v>
      </c>
    </row>
    <row r="5" spans="1:8" s="10" customFormat="1" ht="33.75" customHeight="1">
      <c r="A5" s="77" t="s">
        <v>62</v>
      </c>
      <c r="B5" s="78" t="s">
        <v>18</v>
      </c>
      <c r="C5" s="83">
        <f>SUM(C6+C7+C8+C14+C18)</f>
        <v>112562.3</v>
      </c>
      <c r="D5" s="84">
        <f>SUM(D6+D7+D8+D14+D18)</f>
        <v>112562.3</v>
      </c>
      <c r="E5" s="84">
        <f>SUM(E6+E7+E8+E14+E18)</f>
        <v>17912.6</v>
      </c>
      <c r="F5" s="84">
        <f>SUM(F6+F7+F8+F14+F18)</f>
        <v>18930.494999999995</v>
      </c>
      <c r="G5" s="108">
        <f aca="true" t="shared" si="0" ref="G5:G58">SUM(F5-E5)</f>
        <v>1017.8949999999968</v>
      </c>
      <c r="H5" s="15">
        <f aca="true" t="shared" si="1" ref="H5:H58">IF(E5=0,0,F5/E5%)</f>
        <v>105.68256422853186</v>
      </c>
    </row>
    <row r="6" spans="1:8" ht="25.5" customHeight="1">
      <c r="A6" s="79" t="s">
        <v>63</v>
      </c>
      <c r="B6" s="80" t="s">
        <v>53</v>
      </c>
      <c r="C6" s="85">
        <v>53797.4</v>
      </c>
      <c r="D6" s="85">
        <v>53797.4</v>
      </c>
      <c r="E6" s="86">
        <v>8400</v>
      </c>
      <c r="F6" s="86">
        <v>8685.059</v>
      </c>
      <c r="G6" s="110">
        <f t="shared" si="0"/>
        <v>285.0589999999993</v>
      </c>
      <c r="H6" s="12">
        <f t="shared" si="1"/>
        <v>103.39355952380951</v>
      </c>
    </row>
    <row r="7" spans="1:8" ht="40.5" customHeight="1">
      <c r="A7" s="79" t="s">
        <v>64</v>
      </c>
      <c r="B7" s="80" t="s">
        <v>65</v>
      </c>
      <c r="C7" s="85">
        <v>250.6</v>
      </c>
      <c r="D7" s="85">
        <v>250.6</v>
      </c>
      <c r="E7" s="86">
        <v>41.7</v>
      </c>
      <c r="F7" s="86">
        <v>21.882</v>
      </c>
      <c r="G7" s="110">
        <f t="shared" si="0"/>
        <v>-19.818</v>
      </c>
      <c r="H7" s="12">
        <f t="shared" si="1"/>
        <v>52.47482014388489</v>
      </c>
    </row>
    <row r="8" spans="1:8" ht="24.75" customHeight="1">
      <c r="A8" s="79" t="s">
        <v>66</v>
      </c>
      <c r="B8" s="80" t="s">
        <v>67</v>
      </c>
      <c r="C8" s="85">
        <f>SUM(C9:C10)</f>
        <v>199.7</v>
      </c>
      <c r="D8" s="85">
        <f>SUM(D9:D10)</f>
        <v>199.7</v>
      </c>
      <c r="E8" s="85">
        <f>SUM(E9:E10)</f>
        <v>33.2</v>
      </c>
      <c r="F8" s="85">
        <f>SUM(F9:F10)</f>
        <v>387.65099999999995</v>
      </c>
      <c r="G8" s="110">
        <f t="shared" si="0"/>
        <v>354.45099999999996</v>
      </c>
      <c r="H8" s="12">
        <f t="shared" si="1"/>
        <v>1167.6234939759033</v>
      </c>
    </row>
    <row r="9" spans="1:8" ht="59.25" customHeight="1">
      <c r="A9" s="2">
        <v>13010200</v>
      </c>
      <c r="B9" s="14" t="s">
        <v>149</v>
      </c>
      <c r="C9" s="85"/>
      <c r="D9" s="85"/>
      <c r="E9" s="86"/>
      <c r="F9" s="86">
        <v>346.006</v>
      </c>
      <c r="G9" s="110">
        <f t="shared" si="0"/>
        <v>346.006</v>
      </c>
      <c r="H9" s="12">
        <f t="shared" si="1"/>
        <v>0</v>
      </c>
    </row>
    <row r="10" spans="1:8" ht="24.75" customHeight="1">
      <c r="A10" s="79" t="s">
        <v>68</v>
      </c>
      <c r="B10" s="80" t="s">
        <v>49</v>
      </c>
      <c r="C10" s="85">
        <f>SUM(C11:C13)</f>
        <v>199.7</v>
      </c>
      <c r="D10" s="86">
        <f>SUM(D11:D13)</f>
        <v>199.7</v>
      </c>
      <c r="E10" s="86">
        <f>SUM(E11:E13)</f>
        <v>33.2</v>
      </c>
      <c r="F10" s="86">
        <f>SUM(F11:F13)</f>
        <v>41.645</v>
      </c>
      <c r="G10" s="110">
        <f t="shared" si="0"/>
        <v>8.445</v>
      </c>
      <c r="H10" s="12">
        <f t="shared" si="1"/>
        <v>125.4367469879518</v>
      </c>
    </row>
    <row r="11" spans="1:8" ht="41.25" customHeight="1">
      <c r="A11" s="79" t="s">
        <v>69</v>
      </c>
      <c r="B11" s="80" t="s">
        <v>70</v>
      </c>
      <c r="C11" s="86">
        <v>2.5</v>
      </c>
      <c r="D11" s="86">
        <v>2.5</v>
      </c>
      <c r="E11" s="86">
        <v>0.4</v>
      </c>
      <c r="F11" s="86">
        <v>0.61</v>
      </c>
      <c r="G11" s="110">
        <f t="shared" si="0"/>
        <v>0.20999999999999996</v>
      </c>
      <c r="H11" s="12">
        <f t="shared" si="1"/>
        <v>152.5</v>
      </c>
    </row>
    <row r="12" spans="1:8" ht="27" customHeight="1">
      <c r="A12" s="79" t="s">
        <v>71</v>
      </c>
      <c r="B12" s="80" t="s">
        <v>26</v>
      </c>
      <c r="C12" s="85">
        <v>190</v>
      </c>
      <c r="D12" s="85">
        <v>190</v>
      </c>
      <c r="E12" s="86">
        <v>31.6</v>
      </c>
      <c r="F12" s="86">
        <v>39.704</v>
      </c>
      <c r="G12" s="110">
        <f t="shared" si="0"/>
        <v>8.104</v>
      </c>
      <c r="H12" s="12">
        <f t="shared" si="1"/>
        <v>125.64556962025317</v>
      </c>
    </row>
    <row r="13" spans="1:8" ht="39.75" customHeight="1">
      <c r="A13" s="79" t="s">
        <v>72</v>
      </c>
      <c r="B13" s="80" t="s">
        <v>27</v>
      </c>
      <c r="C13" s="85">
        <v>7.2</v>
      </c>
      <c r="D13" s="85">
        <v>7.2</v>
      </c>
      <c r="E13" s="86">
        <v>1.2</v>
      </c>
      <c r="F13" s="86">
        <v>1.331</v>
      </c>
      <c r="G13" s="110">
        <f t="shared" si="0"/>
        <v>0.131</v>
      </c>
      <c r="H13" s="12">
        <f t="shared" si="1"/>
        <v>110.91666666666666</v>
      </c>
    </row>
    <row r="14" spans="1:8" ht="25.5" customHeight="1">
      <c r="A14" s="79" t="s">
        <v>73</v>
      </c>
      <c r="B14" s="80" t="s">
        <v>23</v>
      </c>
      <c r="C14" s="85">
        <f>SUM(C15:C17)</f>
        <v>7434</v>
      </c>
      <c r="D14" s="86">
        <f>SUM(D15:D17)</f>
        <v>7434</v>
      </c>
      <c r="E14" s="86">
        <f>SUM(E15:E17)</f>
        <v>1226.4</v>
      </c>
      <c r="F14" s="86">
        <f>SUM(F15:F17)</f>
        <v>579.478</v>
      </c>
      <c r="G14" s="110">
        <f t="shared" si="0"/>
        <v>-646.9220000000001</v>
      </c>
      <c r="H14" s="12">
        <f t="shared" si="1"/>
        <v>47.2503261578604</v>
      </c>
    </row>
    <row r="15" spans="1:12" ht="36" customHeight="1">
      <c r="A15" s="2">
        <v>14021900</v>
      </c>
      <c r="B15" s="16" t="s">
        <v>74</v>
      </c>
      <c r="C15" s="85">
        <v>800</v>
      </c>
      <c r="D15" s="85">
        <v>800</v>
      </c>
      <c r="E15" s="86">
        <v>133.2</v>
      </c>
      <c r="F15" s="86"/>
      <c r="G15" s="110">
        <f t="shared" si="0"/>
        <v>-133.2</v>
      </c>
      <c r="H15" s="12">
        <f t="shared" si="1"/>
        <v>0</v>
      </c>
      <c r="I15" s="40">
        <f>SUM(E15:E16)</f>
        <v>666.4000000000001</v>
      </c>
      <c r="J15" s="40">
        <f>SUM(F15:F16)</f>
        <v>0</v>
      </c>
      <c r="K15" s="40">
        <f>SUM(J15-I15)</f>
        <v>-666.4000000000001</v>
      </c>
      <c r="L15" s="6">
        <f>J15/I15%</f>
        <v>0</v>
      </c>
    </row>
    <row r="16" spans="1:8" ht="40.5" customHeight="1">
      <c r="A16" s="2">
        <v>14031900</v>
      </c>
      <c r="B16" s="16" t="s">
        <v>75</v>
      </c>
      <c r="C16" s="85">
        <v>3200</v>
      </c>
      <c r="D16" s="85">
        <v>3200</v>
      </c>
      <c r="E16" s="86">
        <v>533.2</v>
      </c>
      <c r="F16" s="86"/>
      <c r="G16" s="110">
        <f t="shared" si="0"/>
        <v>-533.2</v>
      </c>
      <c r="H16" s="12">
        <f t="shared" si="1"/>
        <v>0</v>
      </c>
    </row>
    <row r="17" spans="1:8" ht="39.75" customHeight="1">
      <c r="A17" s="79" t="s">
        <v>76</v>
      </c>
      <c r="B17" s="80" t="s">
        <v>77</v>
      </c>
      <c r="C17" s="85">
        <v>3434</v>
      </c>
      <c r="D17" s="85">
        <v>3434</v>
      </c>
      <c r="E17" s="86">
        <v>560</v>
      </c>
      <c r="F17" s="86">
        <v>579.478</v>
      </c>
      <c r="G17" s="110">
        <f t="shared" si="0"/>
        <v>19.477999999999952</v>
      </c>
      <c r="H17" s="12">
        <f t="shared" si="1"/>
        <v>103.47821428571429</v>
      </c>
    </row>
    <row r="18" spans="1:8" ht="42" customHeight="1">
      <c r="A18" s="79" t="s">
        <v>78</v>
      </c>
      <c r="B18" s="80" t="s">
        <v>50</v>
      </c>
      <c r="C18" s="85">
        <f>SUM(C19+C30+C31)</f>
        <v>50880.600000000006</v>
      </c>
      <c r="D18" s="86">
        <f>SUM(D19+D30+D31)</f>
        <v>50880.600000000006</v>
      </c>
      <c r="E18" s="86">
        <f>SUM(E19+E30+E31)</f>
        <v>8211.3</v>
      </c>
      <c r="F18" s="86">
        <f>SUM(F19+F30+F31)</f>
        <v>9256.425</v>
      </c>
      <c r="G18" s="110">
        <f t="shared" si="0"/>
        <v>1045.125</v>
      </c>
      <c r="H18" s="12">
        <f t="shared" si="1"/>
        <v>112.7278871798619</v>
      </c>
    </row>
    <row r="19" spans="1:8" ht="19.5" customHeight="1">
      <c r="A19" s="79" t="s">
        <v>79</v>
      </c>
      <c r="B19" s="80" t="s">
        <v>7</v>
      </c>
      <c r="C19" s="85">
        <f>SUM(C20+C25)</f>
        <v>34856.700000000004</v>
      </c>
      <c r="D19" s="85">
        <f>SUM(D20+D25)</f>
        <v>34856.700000000004</v>
      </c>
      <c r="E19" s="85">
        <f>SUM(E20+E25)</f>
        <v>5437.999999999999</v>
      </c>
      <c r="F19" s="85">
        <f>SUM(F20+F25)</f>
        <v>5755.673</v>
      </c>
      <c r="G19" s="110">
        <f t="shared" si="0"/>
        <v>317.6730000000007</v>
      </c>
      <c r="H19" s="12">
        <f t="shared" si="1"/>
        <v>105.8417248988599</v>
      </c>
    </row>
    <row r="20" spans="1:8" ht="44.25" customHeight="1">
      <c r="A20" s="3" t="s">
        <v>32</v>
      </c>
      <c r="B20" s="7" t="s">
        <v>52</v>
      </c>
      <c r="C20" s="85">
        <f>SUM(C21:C24)</f>
        <v>4207.3</v>
      </c>
      <c r="D20" s="86">
        <f>SUM(D21:D24)</f>
        <v>4207.3</v>
      </c>
      <c r="E20" s="86">
        <f>SUM(E21:E24)</f>
        <v>733.4</v>
      </c>
      <c r="F20" s="86">
        <f>SUM(F21:F24)</f>
        <v>739.9350000000001</v>
      </c>
      <c r="G20" s="110">
        <f t="shared" si="0"/>
        <v>6.535000000000082</v>
      </c>
      <c r="H20" s="12">
        <f t="shared" si="1"/>
        <v>100.89105535860378</v>
      </c>
    </row>
    <row r="21" spans="1:8" ht="42.75" customHeight="1">
      <c r="A21" s="79" t="s">
        <v>80</v>
      </c>
      <c r="B21" s="80" t="s">
        <v>10</v>
      </c>
      <c r="C21" s="85">
        <v>29.3</v>
      </c>
      <c r="D21" s="85">
        <v>29.3</v>
      </c>
      <c r="E21" s="86">
        <v>5.9</v>
      </c>
      <c r="F21" s="86">
        <v>3.434</v>
      </c>
      <c r="G21" s="110">
        <f t="shared" si="0"/>
        <v>-2.466</v>
      </c>
      <c r="H21" s="12">
        <f t="shared" si="1"/>
        <v>58.20338983050847</v>
      </c>
    </row>
    <row r="22" spans="1:8" ht="42" customHeight="1">
      <c r="A22" s="79" t="s">
        <v>81</v>
      </c>
      <c r="B22" s="80" t="s">
        <v>11</v>
      </c>
      <c r="C22" s="85">
        <v>89.9</v>
      </c>
      <c r="D22" s="85">
        <v>89.9</v>
      </c>
      <c r="E22" s="86">
        <v>2</v>
      </c>
      <c r="F22" s="86">
        <v>0.637</v>
      </c>
      <c r="G22" s="110">
        <f t="shared" si="0"/>
        <v>-1.363</v>
      </c>
      <c r="H22" s="12">
        <f t="shared" si="1"/>
        <v>31.85</v>
      </c>
    </row>
    <row r="23" spans="1:8" ht="40.5" customHeight="1">
      <c r="A23" s="79" t="s">
        <v>82</v>
      </c>
      <c r="B23" s="80" t="s">
        <v>21</v>
      </c>
      <c r="C23" s="85">
        <v>404</v>
      </c>
      <c r="D23" s="85">
        <v>404</v>
      </c>
      <c r="E23" s="86">
        <v>3</v>
      </c>
      <c r="F23" s="86"/>
      <c r="G23" s="110">
        <f t="shared" si="0"/>
        <v>-3</v>
      </c>
      <c r="H23" s="12">
        <f t="shared" si="1"/>
        <v>0</v>
      </c>
    </row>
    <row r="24" spans="1:8" ht="40.5" customHeight="1">
      <c r="A24" s="79" t="s">
        <v>83</v>
      </c>
      <c r="B24" s="80" t="s">
        <v>84</v>
      </c>
      <c r="C24" s="85">
        <v>3684.1</v>
      </c>
      <c r="D24" s="85">
        <v>3684.1</v>
      </c>
      <c r="E24" s="86">
        <v>722.5</v>
      </c>
      <c r="F24" s="86">
        <v>735.864</v>
      </c>
      <c r="G24" s="110">
        <f t="shared" si="0"/>
        <v>13.364000000000033</v>
      </c>
      <c r="H24" s="12">
        <f t="shared" si="1"/>
        <v>101.8496885813149</v>
      </c>
    </row>
    <row r="25" spans="1:8" ht="36" customHeight="1">
      <c r="A25" s="3" t="s">
        <v>33</v>
      </c>
      <c r="B25" s="7" t="s">
        <v>6</v>
      </c>
      <c r="C25" s="85">
        <f>SUM(C26:C29)</f>
        <v>30649.4</v>
      </c>
      <c r="D25" s="86">
        <f>SUM(D26:D29)</f>
        <v>30649.4</v>
      </c>
      <c r="E25" s="86">
        <f>SUM(E26:E29)</f>
        <v>4704.599999999999</v>
      </c>
      <c r="F25" s="86">
        <f>SUM(F26:F29)</f>
        <v>5015.737999999999</v>
      </c>
      <c r="G25" s="110">
        <f t="shared" si="0"/>
        <v>311.1379999999999</v>
      </c>
      <c r="H25" s="12">
        <f t="shared" si="1"/>
        <v>106.61348467457383</v>
      </c>
    </row>
    <row r="26" spans="1:8" ht="19.5" customHeight="1">
      <c r="A26" s="79" t="s">
        <v>85</v>
      </c>
      <c r="B26" s="80" t="s">
        <v>86</v>
      </c>
      <c r="C26" s="85">
        <v>26690.8</v>
      </c>
      <c r="D26" s="85">
        <v>26690.8</v>
      </c>
      <c r="E26" s="86">
        <v>4186.8</v>
      </c>
      <c r="F26" s="86">
        <v>4549.255</v>
      </c>
      <c r="G26" s="110">
        <f t="shared" si="0"/>
        <v>362.4549999999999</v>
      </c>
      <c r="H26" s="12">
        <f t="shared" si="1"/>
        <v>108.6570889462119</v>
      </c>
    </row>
    <row r="27" spans="1:11" ht="19.5" customHeight="1">
      <c r="A27" s="79" t="s">
        <v>87</v>
      </c>
      <c r="B27" s="80" t="s">
        <v>88</v>
      </c>
      <c r="C27" s="85">
        <v>2751.4</v>
      </c>
      <c r="D27" s="85">
        <v>2751.4</v>
      </c>
      <c r="E27" s="86">
        <v>458.4</v>
      </c>
      <c r="F27" s="86">
        <v>410.315</v>
      </c>
      <c r="G27" s="110">
        <f t="shared" si="0"/>
        <v>-48.08499999999998</v>
      </c>
      <c r="H27" s="12">
        <f t="shared" si="1"/>
        <v>89.51025305410123</v>
      </c>
      <c r="K27" s="5"/>
    </row>
    <row r="28" spans="1:8" ht="19.5" customHeight="1">
      <c r="A28" s="79" t="s">
        <v>89</v>
      </c>
      <c r="B28" s="80" t="s">
        <v>90</v>
      </c>
      <c r="C28" s="85">
        <v>667.2</v>
      </c>
      <c r="D28" s="85">
        <v>667.2</v>
      </c>
      <c r="E28" s="86">
        <v>27</v>
      </c>
      <c r="F28" s="86">
        <v>24.816</v>
      </c>
      <c r="G28" s="110">
        <f t="shared" si="0"/>
        <v>-2.184000000000001</v>
      </c>
      <c r="H28" s="12">
        <f t="shared" si="1"/>
        <v>91.9111111111111</v>
      </c>
    </row>
    <row r="29" spans="1:8" ht="19.5" customHeight="1">
      <c r="A29" s="79" t="s">
        <v>91</v>
      </c>
      <c r="B29" s="80" t="s">
        <v>92</v>
      </c>
      <c r="C29" s="85">
        <v>540</v>
      </c>
      <c r="D29" s="85">
        <v>540</v>
      </c>
      <c r="E29" s="86">
        <v>32.4</v>
      </c>
      <c r="F29" s="86">
        <v>31.352</v>
      </c>
      <c r="G29" s="110">
        <f t="shared" si="0"/>
        <v>-1.0479999999999983</v>
      </c>
      <c r="H29" s="12">
        <f t="shared" si="1"/>
        <v>96.76543209876543</v>
      </c>
    </row>
    <row r="30" spans="1:8" ht="19.5" customHeight="1">
      <c r="A30" s="79" t="s">
        <v>93</v>
      </c>
      <c r="B30" s="80" t="s">
        <v>94</v>
      </c>
      <c r="C30" s="85">
        <v>5.1</v>
      </c>
      <c r="D30" s="85">
        <v>5.1</v>
      </c>
      <c r="E30" s="86">
        <v>0.5</v>
      </c>
      <c r="F30" s="86">
        <v>1.464</v>
      </c>
      <c r="G30" s="110">
        <f t="shared" si="0"/>
        <v>0.964</v>
      </c>
      <c r="H30" s="12">
        <f t="shared" si="1"/>
        <v>292.8</v>
      </c>
    </row>
    <row r="31" spans="1:8" ht="19.5" customHeight="1">
      <c r="A31" s="2">
        <v>18050000</v>
      </c>
      <c r="B31" s="7" t="s">
        <v>4</v>
      </c>
      <c r="C31" s="85">
        <f>SUM(C32:C34)</f>
        <v>16018.8</v>
      </c>
      <c r="D31" s="86">
        <f>SUM(D32:D34)</f>
        <v>16018.8</v>
      </c>
      <c r="E31" s="86">
        <f>SUM(E32:E34)</f>
        <v>2772.8</v>
      </c>
      <c r="F31" s="86">
        <f>SUM(F32:F34)</f>
        <v>3499.288</v>
      </c>
      <c r="G31" s="110">
        <f t="shared" si="0"/>
        <v>726.4879999999998</v>
      </c>
      <c r="H31" s="12">
        <f t="shared" si="1"/>
        <v>126.2005193306405</v>
      </c>
    </row>
    <row r="32" spans="1:8" ht="19.5" customHeight="1">
      <c r="A32" s="79" t="s">
        <v>95</v>
      </c>
      <c r="B32" s="80" t="s">
        <v>12</v>
      </c>
      <c r="C32" s="85">
        <v>980</v>
      </c>
      <c r="D32" s="85">
        <v>980</v>
      </c>
      <c r="E32" s="86">
        <v>180</v>
      </c>
      <c r="F32" s="89">
        <v>353.972</v>
      </c>
      <c r="G32" s="110">
        <f t="shared" si="0"/>
        <v>173.97199999999998</v>
      </c>
      <c r="H32" s="12">
        <f t="shared" si="1"/>
        <v>196.6511111111111</v>
      </c>
    </row>
    <row r="33" spans="1:8" ht="19.5" customHeight="1">
      <c r="A33" s="79" t="s">
        <v>96</v>
      </c>
      <c r="B33" s="80" t="s">
        <v>13</v>
      </c>
      <c r="C33" s="85">
        <v>14640</v>
      </c>
      <c r="D33" s="85">
        <v>14640</v>
      </c>
      <c r="E33" s="86">
        <v>2500</v>
      </c>
      <c r="F33" s="89">
        <v>3075.904</v>
      </c>
      <c r="G33" s="110">
        <f t="shared" si="0"/>
        <v>575.904</v>
      </c>
      <c r="H33" s="12">
        <f t="shared" si="1"/>
        <v>123.03616</v>
      </c>
    </row>
    <row r="34" spans="1:9" ht="58.5" customHeight="1">
      <c r="A34" s="79" t="s">
        <v>97</v>
      </c>
      <c r="B34" s="80" t="s">
        <v>98</v>
      </c>
      <c r="C34" s="85">
        <v>398.8</v>
      </c>
      <c r="D34" s="85">
        <v>398.8</v>
      </c>
      <c r="E34" s="86">
        <v>92.8</v>
      </c>
      <c r="F34" s="90">
        <v>69.412</v>
      </c>
      <c r="G34" s="110">
        <f t="shared" si="0"/>
        <v>-23.38799999999999</v>
      </c>
      <c r="H34" s="12">
        <f t="shared" si="1"/>
        <v>74.79741379310346</v>
      </c>
      <c r="I34" s="22"/>
    </row>
    <row r="35" spans="1:8" s="10" customFormat="1" ht="25.5" customHeight="1">
      <c r="A35" s="24">
        <v>20000000</v>
      </c>
      <c r="B35" s="28" t="s">
        <v>19</v>
      </c>
      <c r="C35" s="83">
        <f>SUM(C36+C40+C49)</f>
        <v>1037.6999999999998</v>
      </c>
      <c r="D35" s="84">
        <f>SUM(D36+D40+D49)</f>
        <v>1037.6999999999998</v>
      </c>
      <c r="E35" s="84">
        <f>SUM(E36+E40+E49)</f>
        <v>161.40000000000003</v>
      </c>
      <c r="F35" s="84">
        <f>SUM(F36+F40+F49)</f>
        <v>252.16200000000003</v>
      </c>
      <c r="G35" s="108">
        <f t="shared" si="0"/>
        <v>90.762</v>
      </c>
      <c r="H35" s="15">
        <f t="shared" si="1"/>
        <v>156.23420074349443</v>
      </c>
    </row>
    <row r="36" spans="1:8" ht="25.5" customHeight="1">
      <c r="A36" s="79" t="s">
        <v>101</v>
      </c>
      <c r="B36" s="80" t="s">
        <v>15</v>
      </c>
      <c r="C36" s="85">
        <f>SUM(C37:C39)</f>
        <v>112.5</v>
      </c>
      <c r="D36" s="86">
        <f>SUM(D37:D39)</f>
        <v>112.5</v>
      </c>
      <c r="E36" s="86">
        <f>SUM(E37:E39)</f>
        <v>18</v>
      </c>
      <c r="F36" s="86">
        <f>SUM(F37:F39)</f>
        <v>108.614</v>
      </c>
      <c r="G36" s="110">
        <f t="shared" si="0"/>
        <v>90.614</v>
      </c>
      <c r="H36" s="12">
        <f t="shared" si="1"/>
        <v>603.4111111111112</v>
      </c>
    </row>
    <row r="37" spans="1:8" ht="60.75" customHeight="1">
      <c r="A37" s="79" t="s">
        <v>99</v>
      </c>
      <c r="B37" s="80" t="s">
        <v>100</v>
      </c>
      <c r="C37" s="85">
        <v>102.5</v>
      </c>
      <c r="D37" s="85">
        <v>102.5</v>
      </c>
      <c r="E37" s="86">
        <v>17</v>
      </c>
      <c r="F37" s="86">
        <v>9.539</v>
      </c>
      <c r="G37" s="110">
        <f t="shared" si="0"/>
        <v>-7.461</v>
      </c>
      <c r="H37" s="12">
        <f t="shared" si="1"/>
        <v>56.111764705882344</v>
      </c>
    </row>
    <row r="38" spans="1:8" ht="24" customHeight="1">
      <c r="A38" s="79" t="s">
        <v>102</v>
      </c>
      <c r="B38" s="80" t="s">
        <v>22</v>
      </c>
      <c r="C38" s="85"/>
      <c r="D38" s="85"/>
      <c r="E38" s="86"/>
      <c r="F38" s="86">
        <v>97.29</v>
      </c>
      <c r="G38" s="110">
        <f t="shared" si="0"/>
        <v>97.29</v>
      </c>
      <c r="H38" s="12">
        <f t="shared" si="1"/>
        <v>0</v>
      </c>
    </row>
    <row r="39" spans="1:8" ht="24.75" customHeight="1">
      <c r="A39" s="79" t="s">
        <v>103</v>
      </c>
      <c r="B39" s="80" t="s">
        <v>104</v>
      </c>
      <c r="C39" s="85">
        <v>10</v>
      </c>
      <c r="D39" s="85">
        <v>10</v>
      </c>
      <c r="E39" s="86">
        <v>1</v>
      </c>
      <c r="F39" s="86">
        <v>1.785</v>
      </c>
      <c r="G39" s="110">
        <f t="shared" si="0"/>
        <v>0.7849999999999999</v>
      </c>
      <c r="H39" s="12">
        <f t="shared" si="1"/>
        <v>178.5</v>
      </c>
    </row>
    <row r="40" spans="1:8" ht="37.5" customHeight="1">
      <c r="A40" s="79" t="s">
        <v>105</v>
      </c>
      <c r="B40" s="80" t="s">
        <v>16</v>
      </c>
      <c r="C40" s="85">
        <f>SUM(C41:C45)</f>
        <v>847.0999999999999</v>
      </c>
      <c r="D40" s="86">
        <f>SUM(D41:D45)</f>
        <v>847.0999999999999</v>
      </c>
      <c r="E40" s="86">
        <f>SUM(E41:E45)</f>
        <v>107.00000000000001</v>
      </c>
      <c r="F40" s="86">
        <f>SUM(F41:F45)</f>
        <v>105.19500000000001</v>
      </c>
      <c r="G40" s="110">
        <f t="shared" si="0"/>
        <v>-1.8050000000000068</v>
      </c>
      <c r="H40" s="12">
        <f t="shared" si="1"/>
        <v>98.31308411214954</v>
      </c>
    </row>
    <row r="41" spans="1:8" ht="57.75" customHeight="1">
      <c r="A41" s="79" t="s">
        <v>106</v>
      </c>
      <c r="B41" s="80" t="s">
        <v>54</v>
      </c>
      <c r="C41" s="85">
        <v>15</v>
      </c>
      <c r="D41" s="85">
        <v>15</v>
      </c>
      <c r="E41" s="86">
        <v>1.2</v>
      </c>
      <c r="F41" s="86">
        <v>5.14</v>
      </c>
      <c r="G41" s="110">
        <f t="shared" si="0"/>
        <v>3.9399999999999995</v>
      </c>
      <c r="H41" s="12">
        <f t="shared" si="1"/>
        <v>428.3333333333333</v>
      </c>
    </row>
    <row r="42" spans="1:8" ht="24.75" customHeight="1">
      <c r="A42" s="79" t="s">
        <v>107</v>
      </c>
      <c r="B42" s="80" t="s">
        <v>8</v>
      </c>
      <c r="C42" s="85">
        <v>402.9</v>
      </c>
      <c r="D42" s="85">
        <v>402.9</v>
      </c>
      <c r="E42" s="86">
        <v>42.9</v>
      </c>
      <c r="F42" s="86">
        <v>53.202</v>
      </c>
      <c r="G42" s="110">
        <f t="shared" si="0"/>
        <v>10.302</v>
      </c>
      <c r="H42" s="12">
        <f t="shared" si="1"/>
        <v>124.01398601398601</v>
      </c>
    </row>
    <row r="43" spans="1:8" ht="38.25" customHeight="1">
      <c r="A43" s="79" t="s">
        <v>108</v>
      </c>
      <c r="B43" s="80" t="s">
        <v>20</v>
      </c>
      <c r="C43" s="85">
        <v>90.5</v>
      </c>
      <c r="D43" s="85">
        <v>90.5</v>
      </c>
      <c r="E43" s="86">
        <v>10.5</v>
      </c>
      <c r="F43" s="86">
        <v>19.67</v>
      </c>
      <c r="G43" s="110">
        <f t="shared" si="0"/>
        <v>9.170000000000002</v>
      </c>
      <c r="H43" s="12">
        <f t="shared" si="1"/>
        <v>187.33333333333334</v>
      </c>
    </row>
    <row r="44" spans="1:8" ht="39.75" customHeight="1">
      <c r="A44" s="79" t="s">
        <v>109</v>
      </c>
      <c r="B44" s="80" t="s">
        <v>55</v>
      </c>
      <c r="C44" s="85">
        <v>280.7</v>
      </c>
      <c r="D44" s="85">
        <v>280.7</v>
      </c>
      <c r="E44" s="86">
        <v>46.7</v>
      </c>
      <c r="F44" s="86">
        <v>24.031</v>
      </c>
      <c r="G44" s="110">
        <f t="shared" si="0"/>
        <v>-22.669000000000004</v>
      </c>
      <c r="H44" s="12">
        <f t="shared" si="1"/>
        <v>51.45824411134903</v>
      </c>
    </row>
    <row r="45" spans="1:8" ht="26.25" customHeight="1">
      <c r="A45" s="79" t="s">
        <v>110</v>
      </c>
      <c r="B45" s="80" t="s">
        <v>111</v>
      </c>
      <c r="C45" s="85">
        <f>SUM(C46:C48)</f>
        <v>58</v>
      </c>
      <c r="D45" s="86">
        <f>SUM(D46:D48)</f>
        <v>58</v>
      </c>
      <c r="E45" s="86">
        <f>SUM(E46:E48)</f>
        <v>5.7</v>
      </c>
      <c r="F45" s="86">
        <f>SUM(F46:F48)</f>
        <v>3.152</v>
      </c>
      <c r="G45" s="110">
        <f t="shared" si="0"/>
        <v>-2.548</v>
      </c>
      <c r="H45" s="12">
        <f t="shared" si="1"/>
        <v>55.29824561403509</v>
      </c>
    </row>
    <row r="46" spans="1:8" ht="54.75" customHeight="1">
      <c r="A46" s="79" t="s">
        <v>112</v>
      </c>
      <c r="B46" s="80" t="s">
        <v>14</v>
      </c>
      <c r="C46" s="85">
        <v>50.2</v>
      </c>
      <c r="D46" s="85">
        <v>50.2</v>
      </c>
      <c r="E46" s="86">
        <v>5.2</v>
      </c>
      <c r="F46" s="86">
        <v>1.741</v>
      </c>
      <c r="G46" s="110">
        <f t="shared" si="0"/>
        <v>-3.459</v>
      </c>
      <c r="H46" s="12">
        <f t="shared" si="1"/>
        <v>33.480769230769226</v>
      </c>
    </row>
    <row r="47" spans="1:8" ht="27" customHeight="1">
      <c r="A47" s="79" t="s">
        <v>113</v>
      </c>
      <c r="B47" s="80" t="s">
        <v>114</v>
      </c>
      <c r="C47" s="85">
        <v>0.3</v>
      </c>
      <c r="D47" s="85">
        <v>0.3</v>
      </c>
      <c r="E47" s="86"/>
      <c r="F47" s="86">
        <v>0.017</v>
      </c>
      <c r="G47" s="110">
        <f t="shared" si="0"/>
        <v>0.017</v>
      </c>
      <c r="H47" s="12">
        <f t="shared" si="1"/>
        <v>0</v>
      </c>
    </row>
    <row r="48" spans="1:8" ht="39.75" customHeight="1">
      <c r="A48" s="79" t="s">
        <v>115</v>
      </c>
      <c r="B48" s="80" t="s">
        <v>51</v>
      </c>
      <c r="C48" s="85">
        <v>7.5</v>
      </c>
      <c r="D48" s="85">
        <v>7.5</v>
      </c>
      <c r="E48" s="86">
        <v>0.5</v>
      </c>
      <c r="F48" s="86">
        <v>1.394</v>
      </c>
      <c r="G48" s="110">
        <f t="shared" si="0"/>
        <v>0.8939999999999999</v>
      </c>
      <c r="H48" s="12">
        <f t="shared" si="1"/>
        <v>278.79999999999995</v>
      </c>
    </row>
    <row r="49" spans="1:8" ht="27" customHeight="1">
      <c r="A49" s="79" t="s">
        <v>116</v>
      </c>
      <c r="B49" s="80" t="s">
        <v>17</v>
      </c>
      <c r="C49" s="85">
        <f>SUM(C50:C51)</f>
        <v>78.1</v>
      </c>
      <c r="D49" s="86">
        <f>SUM(D50:D51)</f>
        <v>78.1</v>
      </c>
      <c r="E49" s="86">
        <f>SUM(E50:E51)</f>
        <v>36.400000000000006</v>
      </c>
      <c r="F49" s="86">
        <f>SUM(F50:F51)</f>
        <v>38.353</v>
      </c>
      <c r="G49" s="110">
        <f t="shared" si="0"/>
        <v>1.9529999999999959</v>
      </c>
      <c r="H49" s="12">
        <f t="shared" si="1"/>
        <v>105.36538461538461</v>
      </c>
    </row>
    <row r="50" spans="1:8" ht="24" customHeight="1">
      <c r="A50" s="79" t="s">
        <v>117</v>
      </c>
      <c r="B50" s="80" t="s">
        <v>118</v>
      </c>
      <c r="C50" s="85">
        <v>28.1</v>
      </c>
      <c r="D50" s="85">
        <v>28.1</v>
      </c>
      <c r="E50" s="86">
        <v>28.1</v>
      </c>
      <c r="F50" s="86">
        <v>28.318</v>
      </c>
      <c r="G50" s="110">
        <f t="shared" si="0"/>
        <v>0.21799999999999997</v>
      </c>
      <c r="H50" s="12">
        <f t="shared" si="1"/>
        <v>100.77580071174377</v>
      </c>
    </row>
    <row r="51" spans="1:8" ht="57" customHeight="1">
      <c r="A51" s="79" t="s">
        <v>119</v>
      </c>
      <c r="B51" s="80" t="s">
        <v>56</v>
      </c>
      <c r="C51" s="85">
        <v>50</v>
      </c>
      <c r="D51" s="85">
        <v>50</v>
      </c>
      <c r="E51" s="86">
        <v>8.3</v>
      </c>
      <c r="F51" s="86">
        <v>10.035</v>
      </c>
      <c r="G51" s="110">
        <f t="shared" si="0"/>
        <v>1.7349999999999994</v>
      </c>
      <c r="H51" s="12">
        <f t="shared" si="1"/>
        <v>120.90361445783132</v>
      </c>
    </row>
    <row r="52" spans="1:8" s="10" customFormat="1" ht="28.5" customHeight="1">
      <c r="A52" s="123" t="s">
        <v>120</v>
      </c>
      <c r="B52" s="124"/>
      <c r="C52" s="84">
        <f>SUM(C5+C35)</f>
        <v>113600</v>
      </c>
      <c r="D52" s="84">
        <f>SUM(D5+D35)</f>
        <v>113600</v>
      </c>
      <c r="E52" s="84">
        <f>SUM(E5+E35)</f>
        <v>18074</v>
      </c>
      <c r="F52" s="84">
        <f>SUM(F5+F35)</f>
        <v>19182.656999999996</v>
      </c>
      <c r="G52" s="108">
        <f t="shared" si="0"/>
        <v>1108.6569999999956</v>
      </c>
      <c r="H52" s="15">
        <f t="shared" si="1"/>
        <v>106.13398804913132</v>
      </c>
    </row>
    <row r="53" spans="1:8" s="10" customFormat="1" ht="28.5" customHeight="1">
      <c r="A53" s="77" t="s">
        <v>121</v>
      </c>
      <c r="B53" s="78" t="s">
        <v>30</v>
      </c>
      <c r="C53" s="91">
        <f>SUM(C60+C56+C54+C58)</f>
        <v>83220.06599999999</v>
      </c>
      <c r="D53" s="92">
        <f>SUM(D60+D56+D54+D58)</f>
        <v>83220.06599999999</v>
      </c>
      <c r="E53" s="92">
        <f>SUM(E60+E56+E54+E58)</f>
        <v>12018.7</v>
      </c>
      <c r="F53" s="92">
        <f>SUM(F60+F56+F54+F58)</f>
        <v>11907.455</v>
      </c>
      <c r="G53" s="109">
        <f t="shared" si="0"/>
        <v>-111.2450000000008</v>
      </c>
      <c r="H53" s="15">
        <f t="shared" si="1"/>
        <v>99.07440072553602</v>
      </c>
    </row>
    <row r="54" spans="1:8" s="10" customFormat="1" ht="25.5" customHeight="1">
      <c r="A54" s="77" t="s">
        <v>122</v>
      </c>
      <c r="B54" s="78" t="s">
        <v>31</v>
      </c>
      <c r="C54" s="93">
        <f>SUM(C55:C55)</f>
        <v>21534.2</v>
      </c>
      <c r="D54" s="92">
        <f>SUM(D55:D55)</f>
        <v>21534.2</v>
      </c>
      <c r="E54" s="92">
        <f>SUM(E55:E55)</f>
        <v>3589</v>
      </c>
      <c r="F54" s="92">
        <f>SUM(F55:F55)</f>
        <v>3589</v>
      </c>
      <c r="G54" s="109">
        <f t="shared" si="0"/>
        <v>0</v>
      </c>
      <c r="H54" s="15">
        <f t="shared" si="1"/>
        <v>100</v>
      </c>
    </row>
    <row r="55" spans="1:8" ht="25.5" customHeight="1">
      <c r="A55" s="79" t="s">
        <v>123</v>
      </c>
      <c r="B55" s="80" t="s">
        <v>124</v>
      </c>
      <c r="C55" s="94">
        <v>21534.2</v>
      </c>
      <c r="D55" s="94">
        <v>21534.2</v>
      </c>
      <c r="E55" s="90">
        <v>3589</v>
      </c>
      <c r="F55" s="90">
        <v>3589</v>
      </c>
      <c r="G55" s="111">
        <f t="shared" si="0"/>
        <v>0</v>
      </c>
      <c r="H55" s="12">
        <f t="shared" si="1"/>
        <v>100</v>
      </c>
    </row>
    <row r="56" spans="1:8" s="10" customFormat="1" ht="28.5" customHeight="1">
      <c r="A56" s="77" t="s">
        <v>125</v>
      </c>
      <c r="B56" s="78" t="s">
        <v>126</v>
      </c>
      <c r="C56" s="93">
        <f>SUM(C57:C57)</f>
        <v>60509.7</v>
      </c>
      <c r="D56" s="92">
        <f>SUM(D57:D57)</f>
        <v>60509.7</v>
      </c>
      <c r="E56" s="92">
        <f>SUM(E57:E57)</f>
        <v>8186.8</v>
      </c>
      <c r="F56" s="92">
        <f>SUM(F57:F57)</f>
        <v>8186.8</v>
      </c>
      <c r="G56" s="109">
        <f t="shared" si="0"/>
        <v>0</v>
      </c>
      <c r="H56" s="15">
        <f t="shared" si="1"/>
        <v>100.00000000000001</v>
      </c>
    </row>
    <row r="57" spans="1:8" ht="29.25" customHeight="1">
      <c r="A57" s="79" t="s">
        <v>127</v>
      </c>
      <c r="B57" s="80" t="s">
        <v>9</v>
      </c>
      <c r="C57" s="90">
        <v>60509.7</v>
      </c>
      <c r="D57" s="90">
        <v>60509.7</v>
      </c>
      <c r="E57" s="90">
        <v>8186.8</v>
      </c>
      <c r="F57" s="90">
        <v>8186.8</v>
      </c>
      <c r="G57" s="111">
        <f t="shared" si="0"/>
        <v>0</v>
      </c>
      <c r="H57" s="12">
        <f t="shared" si="1"/>
        <v>100.00000000000001</v>
      </c>
    </row>
    <row r="58" spans="1:8" s="57" customFormat="1" ht="27.75" customHeight="1" hidden="1">
      <c r="A58" s="65">
        <v>41040000</v>
      </c>
      <c r="B58" s="66" t="s">
        <v>39</v>
      </c>
      <c r="C58" s="95">
        <f>C59</f>
        <v>0</v>
      </c>
      <c r="D58" s="96">
        <f>D59</f>
        <v>0</v>
      </c>
      <c r="E58" s="96">
        <f>E59</f>
        <v>0</v>
      </c>
      <c r="F58" s="96">
        <f>F59</f>
        <v>0</v>
      </c>
      <c r="G58" s="114">
        <f t="shared" si="0"/>
        <v>0</v>
      </c>
      <c r="H58" s="62">
        <f t="shared" si="1"/>
        <v>0</v>
      </c>
    </row>
    <row r="59" spans="1:8" s="57" customFormat="1" ht="65.25" customHeight="1" hidden="1">
      <c r="A59" s="55">
        <v>41040200</v>
      </c>
      <c r="B59" s="58" t="s">
        <v>38</v>
      </c>
      <c r="C59" s="97"/>
      <c r="D59" s="97"/>
      <c r="E59" s="97"/>
      <c r="F59" s="88"/>
      <c r="G59" s="113">
        <f aca="true" t="shared" si="2" ref="G59:G87">SUM(F59-E59)</f>
        <v>0</v>
      </c>
      <c r="H59" s="56">
        <f aca="true" t="shared" si="3" ref="H59:H87">IF(E59=0,0,F59/E59%)</f>
        <v>0</v>
      </c>
    </row>
    <row r="60" spans="1:8" s="10" customFormat="1" ht="29.25" customHeight="1">
      <c r="A60" s="77" t="s">
        <v>128</v>
      </c>
      <c r="B60" s="78" t="s">
        <v>29</v>
      </c>
      <c r="C60" s="98">
        <f>SUM(C61:C64)</f>
        <v>1176.166</v>
      </c>
      <c r="D60" s="99">
        <f>SUM(D61:D64)</f>
        <v>1176.166</v>
      </c>
      <c r="E60" s="99">
        <f>SUM(E61:E64)</f>
        <v>242.9</v>
      </c>
      <c r="F60" s="99">
        <f>SUM(F61:F64)</f>
        <v>131.655</v>
      </c>
      <c r="G60" s="108">
        <f t="shared" si="2"/>
        <v>-111.245</v>
      </c>
      <c r="H60" s="15">
        <f t="shared" si="3"/>
        <v>54.20131741457389</v>
      </c>
    </row>
    <row r="61" spans="1:8" ht="61.5" customHeight="1">
      <c r="A61" s="79" t="s">
        <v>129</v>
      </c>
      <c r="B61" s="80" t="s">
        <v>57</v>
      </c>
      <c r="C61" s="100">
        <v>205.92</v>
      </c>
      <c r="D61" s="100">
        <v>205.92</v>
      </c>
      <c r="E61" s="101">
        <v>20.41</v>
      </c>
      <c r="F61" s="101">
        <v>20.41</v>
      </c>
      <c r="G61" s="110">
        <f t="shared" si="2"/>
        <v>0</v>
      </c>
      <c r="H61" s="12">
        <f t="shared" si="3"/>
        <v>100</v>
      </c>
    </row>
    <row r="62" spans="1:8" ht="30" customHeight="1">
      <c r="A62" s="79" t="s">
        <v>130</v>
      </c>
      <c r="B62" s="80" t="s">
        <v>28</v>
      </c>
      <c r="C62" s="85">
        <v>302.76</v>
      </c>
      <c r="D62" s="85">
        <v>302.76</v>
      </c>
      <c r="E62" s="86"/>
      <c r="F62" s="86"/>
      <c r="G62" s="110">
        <f t="shared" si="2"/>
        <v>0</v>
      </c>
      <c r="H62" s="12">
        <f t="shared" si="3"/>
        <v>0</v>
      </c>
    </row>
    <row r="63" spans="1:8" ht="57" customHeight="1" hidden="1">
      <c r="A63" s="81">
        <v>41054300</v>
      </c>
      <c r="B63" s="82" t="s">
        <v>42</v>
      </c>
      <c r="C63" s="85"/>
      <c r="D63" s="85"/>
      <c r="E63" s="86"/>
      <c r="F63" s="86"/>
      <c r="G63" s="110">
        <f t="shared" si="2"/>
        <v>0</v>
      </c>
      <c r="H63" s="12">
        <f t="shared" si="3"/>
        <v>0</v>
      </c>
    </row>
    <row r="64" spans="1:8" ht="57" customHeight="1">
      <c r="A64" s="79" t="s">
        <v>131</v>
      </c>
      <c r="B64" s="80" t="s">
        <v>44</v>
      </c>
      <c r="C64" s="85">
        <v>667.486</v>
      </c>
      <c r="D64" s="85">
        <v>667.486</v>
      </c>
      <c r="E64" s="86">
        <v>222.49</v>
      </c>
      <c r="F64" s="86">
        <v>111.245</v>
      </c>
      <c r="G64" s="110">
        <f t="shared" si="2"/>
        <v>-111.245</v>
      </c>
      <c r="H64" s="12">
        <f t="shared" si="3"/>
        <v>50.00000000000001</v>
      </c>
    </row>
    <row r="65" spans="1:8" s="10" customFormat="1" ht="28.5" customHeight="1">
      <c r="A65" s="120" t="s">
        <v>60</v>
      </c>
      <c r="B65" s="121"/>
      <c r="C65" s="83">
        <f>SUM(C52+C53)</f>
        <v>196820.066</v>
      </c>
      <c r="D65" s="84">
        <f>SUM(D52+D53)</f>
        <v>196820.066</v>
      </c>
      <c r="E65" s="84">
        <f>SUM(E52+E53)</f>
        <v>30092.7</v>
      </c>
      <c r="F65" s="84">
        <f>SUM(F52+F53)</f>
        <v>31090.111999999994</v>
      </c>
      <c r="G65" s="108">
        <f t="shared" si="2"/>
        <v>997.411999999993</v>
      </c>
      <c r="H65" s="15">
        <f t="shared" si="3"/>
        <v>103.31446496990962</v>
      </c>
    </row>
    <row r="66" spans="1:8" s="10" customFormat="1" ht="28.5" customHeight="1">
      <c r="A66" s="79" t="s">
        <v>62</v>
      </c>
      <c r="B66" s="80" t="s">
        <v>18</v>
      </c>
      <c r="C66" s="83">
        <f>SUM(C67)</f>
        <v>33.6</v>
      </c>
      <c r="D66" s="84">
        <f>D67+D68</f>
        <v>33.6</v>
      </c>
      <c r="E66" s="84">
        <f>E67+E68</f>
        <v>6.8</v>
      </c>
      <c r="F66" s="84">
        <f>SUM(F67+F68)</f>
        <v>9.649000000000001</v>
      </c>
      <c r="G66" s="108">
        <f t="shared" si="2"/>
        <v>2.849000000000001</v>
      </c>
      <c r="H66" s="15">
        <f t="shared" si="3"/>
        <v>141.89705882352942</v>
      </c>
    </row>
    <row r="67" spans="1:8" s="10" customFormat="1" ht="28.5" customHeight="1">
      <c r="A67" s="79" t="s">
        <v>132</v>
      </c>
      <c r="B67" s="80" t="s">
        <v>133</v>
      </c>
      <c r="C67" s="85">
        <v>33.6</v>
      </c>
      <c r="D67" s="86">
        <v>33.6</v>
      </c>
      <c r="E67" s="86">
        <v>6.8</v>
      </c>
      <c r="F67" s="86">
        <v>7.621</v>
      </c>
      <c r="G67" s="110">
        <f t="shared" si="2"/>
        <v>0.8210000000000006</v>
      </c>
      <c r="H67" s="12">
        <f t="shared" si="3"/>
        <v>112.07352941176471</v>
      </c>
    </row>
    <row r="68" spans="1:8" s="10" customFormat="1" ht="23.25" customHeight="1">
      <c r="A68" s="2">
        <v>19050000</v>
      </c>
      <c r="B68" s="14" t="s">
        <v>37</v>
      </c>
      <c r="C68" s="85"/>
      <c r="D68" s="86"/>
      <c r="E68" s="86"/>
      <c r="F68" s="86">
        <v>2.028</v>
      </c>
      <c r="G68" s="110">
        <f t="shared" si="2"/>
        <v>2.028</v>
      </c>
      <c r="H68" s="12">
        <f t="shared" si="3"/>
        <v>0</v>
      </c>
    </row>
    <row r="69" spans="1:12" ht="24" customHeight="1">
      <c r="A69" s="79" t="s">
        <v>134</v>
      </c>
      <c r="B69" s="80" t="s">
        <v>19</v>
      </c>
      <c r="C69" s="83">
        <f>SUM(C70:C71)</f>
        <v>3798.6</v>
      </c>
      <c r="D69" s="84">
        <f>SUM(D70:D71)</f>
        <v>3798.6</v>
      </c>
      <c r="E69" s="84">
        <f>SUM(E70:E71)</f>
        <v>632.9</v>
      </c>
      <c r="F69" s="84">
        <f>SUM(F70:F71)</f>
        <v>662.182</v>
      </c>
      <c r="G69" s="108">
        <f t="shared" si="2"/>
        <v>29.28200000000004</v>
      </c>
      <c r="H69" s="15">
        <f t="shared" si="3"/>
        <v>104.62663927950703</v>
      </c>
      <c r="J69" s="19"/>
      <c r="K69" s="19"/>
      <c r="L69" s="19"/>
    </row>
    <row r="70" spans="1:12" s="57" customFormat="1" ht="57" customHeight="1" hidden="1">
      <c r="A70" s="53">
        <v>24062100</v>
      </c>
      <c r="B70" s="58" t="s">
        <v>36</v>
      </c>
      <c r="C70" s="102"/>
      <c r="D70" s="88"/>
      <c r="E70" s="88"/>
      <c r="F70" s="88"/>
      <c r="G70" s="112">
        <f t="shared" si="2"/>
        <v>0</v>
      </c>
      <c r="H70" s="56">
        <f t="shared" si="3"/>
        <v>0</v>
      </c>
      <c r="J70" s="59"/>
      <c r="K70" s="59"/>
      <c r="L70" s="59"/>
    </row>
    <row r="71" spans="1:12" ht="24.75" customHeight="1">
      <c r="A71" s="79" t="s">
        <v>135</v>
      </c>
      <c r="B71" s="80" t="s">
        <v>136</v>
      </c>
      <c r="C71" s="85">
        <v>3798.6</v>
      </c>
      <c r="D71" s="85">
        <v>3798.6</v>
      </c>
      <c r="E71" s="85">
        <v>632.9</v>
      </c>
      <c r="F71" s="103">
        <v>662.182</v>
      </c>
      <c r="G71" s="110">
        <f t="shared" si="2"/>
        <v>29.28200000000004</v>
      </c>
      <c r="H71" s="12">
        <f t="shared" si="3"/>
        <v>104.62663927950703</v>
      </c>
      <c r="J71" s="19"/>
      <c r="K71" s="20"/>
      <c r="L71" s="19"/>
    </row>
    <row r="72" spans="1:12" s="10" customFormat="1" ht="24.75" customHeight="1">
      <c r="A72" s="79" t="s">
        <v>137</v>
      </c>
      <c r="B72" s="80" t="s">
        <v>25</v>
      </c>
      <c r="C72" s="83">
        <f>SUM(C73)</f>
        <v>100</v>
      </c>
      <c r="D72" s="84">
        <f>SUM(D73)</f>
        <v>100</v>
      </c>
      <c r="E72" s="84">
        <f>SUM(E73)</f>
        <v>0</v>
      </c>
      <c r="F72" s="84">
        <f>SUM(F73)</f>
        <v>8.145</v>
      </c>
      <c r="G72" s="108">
        <f t="shared" si="2"/>
        <v>8.145</v>
      </c>
      <c r="H72" s="15">
        <f t="shared" si="3"/>
        <v>0</v>
      </c>
      <c r="J72" s="21"/>
      <c r="K72" s="20"/>
      <c r="L72" s="21"/>
    </row>
    <row r="73" spans="1:12" ht="60.75" customHeight="1">
      <c r="A73" s="79" t="s">
        <v>138</v>
      </c>
      <c r="B73" s="80" t="s">
        <v>59</v>
      </c>
      <c r="C73" s="85">
        <v>100</v>
      </c>
      <c r="D73" s="104">
        <v>100</v>
      </c>
      <c r="E73" s="86"/>
      <c r="F73" s="86">
        <v>8.145</v>
      </c>
      <c r="G73" s="110">
        <f t="shared" si="2"/>
        <v>8.145</v>
      </c>
      <c r="H73" s="12">
        <f t="shared" si="3"/>
        <v>0</v>
      </c>
      <c r="J73" s="19"/>
      <c r="K73" s="19"/>
      <c r="L73" s="19"/>
    </row>
    <row r="74" spans="1:12" ht="30" customHeight="1" hidden="1">
      <c r="A74" s="2">
        <v>41050000</v>
      </c>
      <c r="B74" s="116" t="s">
        <v>29</v>
      </c>
      <c r="C74" s="83">
        <f>C75+C76+C77</f>
        <v>0</v>
      </c>
      <c r="D74" s="84">
        <f>D75+D76+D77</f>
        <v>0</v>
      </c>
      <c r="E74" s="84">
        <f>E75+E76+E77</f>
        <v>0</v>
      </c>
      <c r="F74" s="84">
        <f>F75+F76+F77</f>
        <v>0</v>
      </c>
      <c r="G74" s="108">
        <f t="shared" si="2"/>
        <v>0</v>
      </c>
      <c r="H74" s="15">
        <f t="shared" si="3"/>
        <v>0</v>
      </c>
      <c r="J74" s="19"/>
      <c r="K74" s="19"/>
      <c r="L74" s="19"/>
    </row>
    <row r="75" spans="1:12" ht="39.75" customHeight="1" hidden="1">
      <c r="A75" s="31">
        <v>41051100</v>
      </c>
      <c r="B75" s="32" t="s">
        <v>40</v>
      </c>
      <c r="C75" s="85">
        <v>0</v>
      </c>
      <c r="D75" s="86">
        <v>0</v>
      </c>
      <c r="E75" s="86">
        <v>0</v>
      </c>
      <c r="F75" s="86">
        <v>0</v>
      </c>
      <c r="G75" s="110">
        <f t="shared" si="2"/>
        <v>0</v>
      </c>
      <c r="H75" s="12">
        <f t="shared" si="3"/>
        <v>0</v>
      </c>
      <c r="J75" s="19"/>
      <c r="K75" s="19"/>
      <c r="L75" s="19"/>
    </row>
    <row r="76" spans="1:12" ht="39.75" customHeight="1" hidden="1">
      <c r="A76" s="31">
        <v>41053400</v>
      </c>
      <c r="B76" s="32" t="s">
        <v>41</v>
      </c>
      <c r="C76" s="85">
        <v>0</v>
      </c>
      <c r="D76" s="86">
        <v>0</v>
      </c>
      <c r="E76" s="86">
        <v>0</v>
      </c>
      <c r="F76" s="86">
        <v>0</v>
      </c>
      <c r="G76" s="110">
        <f t="shared" si="2"/>
        <v>0</v>
      </c>
      <c r="H76" s="12">
        <f t="shared" si="3"/>
        <v>0</v>
      </c>
      <c r="J76" s="19"/>
      <c r="K76" s="19"/>
      <c r="L76" s="19"/>
    </row>
    <row r="77" spans="1:12" ht="39.75" customHeight="1" hidden="1">
      <c r="A77" s="31">
        <v>41053900</v>
      </c>
      <c r="B77" s="32" t="s">
        <v>28</v>
      </c>
      <c r="C77" s="85">
        <v>0</v>
      </c>
      <c r="D77" s="86">
        <v>0</v>
      </c>
      <c r="E77" s="86">
        <v>0</v>
      </c>
      <c r="F77" s="86">
        <v>0</v>
      </c>
      <c r="G77" s="110">
        <f t="shared" si="2"/>
        <v>0</v>
      </c>
      <c r="H77" s="12">
        <f t="shared" si="3"/>
        <v>0</v>
      </c>
      <c r="J77" s="19"/>
      <c r="K77" s="19"/>
      <c r="L77" s="19"/>
    </row>
    <row r="78" spans="1:8" s="10" customFormat="1" ht="24.75" customHeight="1">
      <c r="A78" s="79" t="s">
        <v>139</v>
      </c>
      <c r="B78" s="80" t="s">
        <v>140</v>
      </c>
      <c r="C78" s="83">
        <f>SUM(C79)</f>
        <v>15</v>
      </c>
      <c r="D78" s="84">
        <f>SUM(D79)</f>
        <v>15</v>
      </c>
      <c r="E78" s="84">
        <f>SUM(E79)</f>
        <v>2.4</v>
      </c>
      <c r="F78" s="84">
        <f>SUM(F79)</f>
        <v>2.96</v>
      </c>
      <c r="G78" s="108">
        <f t="shared" si="2"/>
        <v>0.56</v>
      </c>
      <c r="H78" s="15">
        <f t="shared" si="3"/>
        <v>123.33333333333333</v>
      </c>
    </row>
    <row r="79" spans="1:8" ht="38.25" customHeight="1">
      <c r="A79" s="79" t="s">
        <v>141</v>
      </c>
      <c r="B79" s="80" t="s">
        <v>58</v>
      </c>
      <c r="C79" s="85">
        <v>15</v>
      </c>
      <c r="D79" s="86">
        <v>15</v>
      </c>
      <c r="E79" s="86">
        <v>2.4</v>
      </c>
      <c r="F79" s="86">
        <v>2.96</v>
      </c>
      <c r="G79" s="110">
        <f t="shared" si="2"/>
        <v>0.56</v>
      </c>
      <c r="H79" s="12">
        <f t="shared" si="3"/>
        <v>123.33333333333333</v>
      </c>
    </row>
    <row r="80" spans="1:8" s="63" customFormat="1" ht="28.5" customHeight="1" hidden="1">
      <c r="A80" s="60">
        <v>41050000</v>
      </c>
      <c r="B80" s="61" t="s">
        <v>29</v>
      </c>
      <c r="C80" s="102">
        <f>SUM(C81:C82)</f>
        <v>0</v>
      </c>
      <c r="D80" s="105">
        <f>SUM(D81:D82)</f>
        <v>0</v>
      </c>
      <c r="E80" s="105">
        <f>SUM(E81:E82)</f>
        <v>0</v>
      </c>
      <c r="F80" s="105">
        <f>SUM(F81:F82)</f>
        <v>0</v>
      </c>
      <c r="G80" s="115">
        <f t="shared" si="2"/>
        <v>0</v>
      </c>
      <c r="H80" s="62">
        <f t="shared" si="3"/>
        <v>0</v>
      </c>
    </row>
    <row r="81" spans="1:8" s="57" customFormat="1" ht="38.25" customHeight="1" hidden="1">
      <c r="A81" s="54">
        <v>41051100</v>
      </c>
      <c r="B81" s="64" t="s">
        <v>34</v>
      </c>
      <c r="C81" s="87"/>
      <c r="D81" s="88"/>
      <c r="E81" s="88"/>
      <c r="F81" s="88"/>
      <c r="G81" s="112">
        <f t="shared" si="2"/>
        <v>0</v>
      </c>
      <c r="H81" s="56">
        <f t="shared" si="3"/>
        <v>0</v>
      </c>
    </row>
    <row r="82" spans="1:8" s="57" customFormat="1" ht="91.5" customHeight="1" hidden="1">
      <c r="A82" s="54">
        <v>41052600</v>
      </c>
      <c r="B82" s="64" t="s">
        <v>35</v>
      </c>
      <c r="C82" s="87"/>
      <c r="D82" s="106"/>
      <c r="E82" s="106"/>
      <c r="F82" s="88"/>
      <c r="G82" s="112">
        <f t="shared" si="2"/>
        <v>0</v>
      </c>
      <c r="H82" s="56">
        <f t="shared" si="3"/>
        <v>0</v>
      </c>
    </row>
    <row r="83" spans="1:8" ht="21" customHeight="1">
      <c r="A83" s="44"/>
      <c r="B83" s="4" t="s">
        <v>143</v>
      </c>
      <c r="C83" s="93">
        <f>SUM(C66+C69+C72+C78)</f>
        <v>3947.2</v>
      </c>
      <c r="D83" s="92">
        <f>SUM(D66+D69+D72+D78)</f>
        <v>3947.2</v>
      </c>
      <c r="E83" s="92">
        <f>SUM(E66+E69+E72+E78)</f>
        <v>642.0999999999999</v>
      </c>
      <c r="F83" s="92">
        <f>SUM(F66+F69+F72+F78)</f>
        <v>682.936</v>
      </c>
      <c r="G83" s="108">
        <f t="shared" si="2"/>
        <v>40.836000000000126</v>
      </c>
      <c r="H83" s="15">
        <f t="shared" si="3"/>
        <v>106.35975704718892</v>
      </c>
    </row>
    <row r="84" spans="1:8" ht="24" customHeight="1">
      <c r="A84" s="25"/>
      <c r="B84" s="8" t="s">
        <v>24</v>
      </c>
      <c r="C84" s="93">
        <f>SUM(C73)</f>
        <v>100</v>
      </c>
      <c r="D84" s="93">
        <f>SUM(D73)</f>
        <v>100</v>
      </c>
      <c r="E84" s="93">
        <f>SUM(E73)</f>
        <v>0</v>
      </c>
      <c r="F84" s="93">
        <f>SUM(F73)</f>
        <v>8.145</v>
      </c>
      <c r="G84" s="108">
        <f t="shared" si="2"/>
        <v>8.145</v>
      </c>
      <c r="H84" s="12">
        <f t="shared" si="3"/>
        <v>0</v>
      </c>
    </row>
    <row r="85" spans="1:8" ht="24" customHeight="1">
      <c r="A85" s="25"/>
      <c r="B85" s="23" t="s">
        <v>142</v>
      </c>
      <c r="C85" s="83">
        <f>SUM(C83+C80)</f>
        <v>3947.2</v>
      </c>
      <c r="D85" s="84">
        <f>SUM(D83+D80)</f>
        <v>3947.2</v>
      </c>
      <c r="E85" s="84">
        <f>SUM(E83+E80)</f>
        <v>642.0999999999999</v>
      </c>
      <c r="F85" s="84">
        <f>SUM(F83+F80)</f>
        <v>682.936</v>
      </c>
      <c r="G85" s="108">
        <f t="shared" si="2"/>
        <v>40.836000000000126</v>
      </c>
      <c r="H85" s="15">
        <f t="shared" si="3"/>
        <v>106.35975704718892</v>
      </c>
    </row>
    <row r="86" spans="1:8" ht="42.75" customHeight="1">
      <c r="A86" s="25"/>
      <c r="B86" s="23" t="s">
        <v>144</v>
      </c>
      <c r="C86" s="83">
        <f>SUM(C52+C83)</f>
        <v>117547.2</v>
      </c>
      <c r="D86" s="84">
        <f>SUM(D52+D83)</f>
        <v>117547.2</v>
      </c>
      <c r="E86" s="84">
        <f>SUM(E52+E83)</f>
        <v>18716.1</v>
      </c>
      <c r="F86" s="84">
        <f>SUM(F52+F83)</f>
        <v>19865.592999999997</v>
      </c>
      <c r="G86" s="108">
        <f t="shared" si="2"/>
        <v>1149.4929999999986</v>
      </c>
      <c r="H86" s="15">
        <f t="shared" si="3"/>
        <v>106.14173358765983</v>
      </c>
    </row>
    <row r="87" spans="1:8" ht="33.75" customHeight="1">
      <c r="A87" s="25"/>
      <c r="B87" s="23" t="s">
        <v>145</v>
      </c>
      <c r="C87" s="93">
        <f>SUM(C85+C65)</f>
        <v>200767.266</v>
      </c>
      <c r="D87" s="92">
        <f>SUM(D85+D65)</f>
        <v>200767.266</v>
      </c>
      <c r="E87" s="92">
        <f>SUM(E85+E65)</f>
        <v>30734.8</v>
      </c>
      <c r="F87" s="107">
        <f>SUM(F85+F65)</f>
        <v>31773.047999999995</v>
      </c>
      <c r="G87" s="108">
        <f t="shared" si="2"/>
        <v>1038.247999999996</v>
      </c>
      <c r="H87" s="15">
        <f t="shared" si="3"/>
        <v>103.37808607832162</v>
      </c>
    </row>
    <row r="88" spans="1:8" ht="23.25" customHeight="1">
      <c r="A88" s="27"/>
      <c r="B88" s="9"/>
      <c r="C88" s="34"/>
      <c r="D88" s="46"/>
      <c r="E88" s="49"/>
      <c r="F88" s="35"/>
      <c r="G88" s="36"/>
      <c r="H88" s="17"/>
    </row>
    <row r="89" spans="1:8" s="1" customFormat="1" ht="18.75">
      <c r="A89" s="22"/>
      <c r="B89" s="43" t="s">
        <v>5</v>
      </c>
      <c r="C89" s="37"/>
      <c r="D89" s="47"/>
      <c r="E89" s="47" t="s">
        <v>43</v>
      </c>
      <c r="F89" s="38"/>
      <c r="G89" s="39"/>
      <c r="H89" s="18"/>
    </row>
    <row r="90" spans="1:4" ht="18.75">
      <c r="A90" s="26"/>
      <c r="B90" s="29"/>
      <c r="D90" s="48"/>
    </row>
    <row r="91" spans="1:8" s="73" customFormat="1" ht="12.75">
      <c r="A91" s="67"/>
      <c r="B91" s="68" t="s">
        <v>61</v>
      </c>
      <c r="C91" s="74"/>
      <c r="D91" s="75"/>
      <c r="E91" s="69"/>
      <c r="F91" s="70"/>
      <c r="G91" s="71"/>
      <c r="H91" s="72"/>
    </row>
    <row r="92" spans="3:4" ht="18">
      <c r="C92" s="48"/>
      <c r="D92" s="76"/>
    </row>
  </sheetData>
  <sheetProtection/>
  <mergeCells count="11">
    <mergeCell ref="F3:F4"/>
    <mergeCell ref="G3:H3"/>
    <mergeCell ref="G2:H2"/>
    <mergeCell ref="A65:B65"/>
    <mergeCell ref="B1:H1"/>
    <mergeCell ref="A52:B52"/>
    <mergeCell ref="A3:A4"/>
    <mergeCell ref="B3:B4"/>
    <mergeCell ref="C3:C4"/>
    <mergeCell ref="D3:D4"/>
    <mergeCell ref="E3:E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2021-03-04T07:26:41Z</cp:lastPrinted>
  <dcterms:created xsi:type="dcterms:W3CDTF">1996-10-08T23:32:33Z</dcterms:created>
  <dcterms:modified xsi:type="dcterms:W3CDTF">2021-03-04T07:27:05Z</dcterms:modified>
  <cp:category/>
  <cp:version/>
  <cp:contentType/>
  <cp:contentStatus/>
</cp:coreProperties>
</file>