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"/>
    </mc:Choice>
  </mc:AlternateContent>
  <bookViews>
    <workbookView xWindow="720" yWindow="60" windowWidth="15180" windowHeight="6225"/>
  </bookViews>
  <sheets>
    <sheet name="1" sheetId="1" r:id="rId1"/>
  </sheets>
  <definedNames>
    <definedName name="Z_356CC87D_C45A_423A_9572_F74069546E3E_.wvu.Rows" localSheetId="0" hidden="1">'1'!#REF!,'1'!#REF!,'1'!#REF!</definedName>
    <definedName name="Z_60B70A26_12E7_443E_83DE_AF94588CA160_.wvu.Rows" localSheetId="0" hidden="1">'1'!#REF!,'1'!#REF!,'1'!#REF!</definedName>
    <definedName name="_xlnm.Print_Area" localSheetId="0">'1'!$A$1:$G$100</definedName>
  </definedNames>
  <calcPr calcId="152511"/>
  <customWorkbookViews>
    <customWorkbookView name="lena - Личное представление" guid="{2C2CFF0B-8759-4E25-94E2-B667FE22E70B}" mergeInterval="0" personalView="1" maximized="1" windowWidth="1276" windowHeight="822" activeSheetId="1"/>
    <customWorkbookView name="nataha - Личное представление" guid="{60B70A26-12E7-443E-83DE-AF94588CA160}" mergeInterval="0" personalView="1" maximized="1" windowWidth="1276" windowHeight="833" activeSheetId="1"/>
    <customWorkbookView name="lubow - Личное представление" guid="{356CC87D-C45A-423A-9572-F74069546E3E}" mergeInterval="0" personalView="1" maximized="1" windowWidth="1276" windowHeight="758" activeSheetId="1"/>
  </customWorkbookViews>
</workbook>
</file>

<file path=xl/calcChain.xml><?xml version="1.0" encoding="utf-8"?>
<calcChain xmlns="http://schemas.openxmlformats.org/spreadsheetml/2006/main">
  <c r="D94" i="1" l="1"/>
  <c r="E94" i="1"/>
  <c r="C94" i="1"/>
  <c r="D82" i="1"/>
  <c r="E82" i="1"/>
  <c r="C82" i="1"/>
  <c r="D77" i="1"/>
  <c r="E77" i="1"/>
  <c r="C77" i="1"/>
  <c r="F81" i="1"/>
  <c r="G81" i="1"/>
  <c r="F91" i="1" l="1"/>
  <c r="G91" i="1"/>
  <c r="D67" i="1" l="1"/>
  <c r="E67" i="1"/>
  <c r="C67" i="1"/>
  <c r="F68" i="1"/>
  <c r="G68" i="1"/>
  <c r="G90" i="1" l="1"/>
  <c r="F90" i="1"/>
  <c r="G89" i="1"/>
  <c r="F89" i="1"/>
  <c r="G88" i="1"/>
  <c r="F88" i="1"/>
  <c r="F85" i="1" l="1"/>
  <c r="G85" i="1"/>
  <c r="F84" i="1"/>
  <c r="G84" i="1"/>
  <c r="G80" i="1"/>
  <c r="F80" i="1"/>
  <c r="D46" i="1" l="1"/>
  <c r="D41" i="1"/>
  <c r="D36" i="1" l="1"/>
  <c r="G37" i="1"/>
  <c r="F37" i="1"/>
  <c r="G92" i="1" l="1"/>
  <c r="G93" i="1"/>
  <c r="G87" i="1"/>
  <c r="G86" i="1"/>
  <c r="G83" i="1"/>
  <c r="G73" i="1"/>
  <c r="G52" i="1"/>
  <c r="G51" i="1"/>
  <c r="G19" i="1"/>
  <c r="E22" i="1"/>
  <c r="E21" i="1" s="1"/>
  <c r="D22" i="1"/>
  <c r="D21" i="1" s="1"/>
  <c r="C22" i="1"/>
  <c r="C21" i="1" s="1"/>
  <c r="F40" i="1" l="1"/>
  <c r="G40" i="1"/>
  <c r="F87" i="1" l="1"/>
  <c r="E71" i="1" l="1"/>
  <c r="D71" i="1"/>
  <c r="F71" i="1" l="1"/>
  <c r="C14" i="1"/>
  <c r="E41" i="1"/>
  <c r="C41" i="1"/>
  <c r="D60" i="1"/>
  <c r="E9" i="1"/>
  <c r="E24" i="1"/>
  <c r="E14" i="1"/>
  <c r="E46" i="1"/>
  <c r="E55" i="1"/>
  <c r="E60" i="1"/>
  <c r="D24" i="1"/>
  <c r="D9" i="1"/>
  <c r="D14" i="1"/>
  <c r="G53" i="1"/>
  <c r="D55" i="1"/>
  <c r="F67" i="1"/>
  <c r="C24" i="1"/>
  <c r="C9" i="1"/>
  <c r="C71" i="1"/>
  <c r="F73" i="1"/>
  <c r="G39" i="1"/>
  <c r="F39" i="1"/>
  <c r="C46" i="1"/>
  <c r="C55" i="1"/>
  <c r="C60" i="1"/>
  <c r="F86" i="1"/>
  <c r="G38" i="1"/>
  <c r="F38" i="1"/>
  <c r="G72" i="1"/>
  <c r="F72" i="1"/>
  <c r="G45" i="1"/>
  <c r="G44" i="1"/>
  <c r="G43" i="1"/>
  <c r="F52" i="1"/>
  <c r="F45" i="1"/>
  <c r="F44" i="1"/>
  <c r="F43" i="1"/>
  <c r="F51" i="1"/>
  <c r="G50" i="1"/>
  <c r="F50" i="1"/>
  <c r="G49" i="1"/>
  <c r="F49" i="1"/>
  <c r="G48" i="1"/>
  <c r="G69" i="1"/>
  <c r="F69" i="1"/>
  <c r="F93" i="1"/>
  <c r="F92" i="1"/>
  <c r="F83" i="1"/>
  <c r="G35" i="1"/>
  <c r="F35" i="1"/>
  <c r="F54" i="1"/>
  <c r="G54" i="1"/>
  <c r="G66" i="1"/>
  <c r="F66" i="1"/>
  <c r="G65" i="1"/>
  <c r="F65" i="1"/>
  <c r="G34" i="1"/>
  <c r="F34" i="1"/>
  <c r="G33" i="1"/>
  <c r="F33" i="1"/>
  <c r="G23" i="1"/>
  <c r="F23" i="1"/>
  <c r="F19" i="1"/>
  <c r="F29" i="1"/>
  <c r="F11" i="1"/>
  <c r="G11" i="1"/>
  <c r="F12" i="1"/>
  <c r="G12" i="1"/>
  <c r="F13" i="1"/>
  <c r="G13" i="1"/>
  <c r="F16" i="1"/>
  <c r="G16" i="1"/>
  <c r="F17" i="1"/>
  <c r="G17" i="1"/>
  <c r="F18" i="1"/>
  <c r="G18" i="1"/>
  <c r="F20" i="1"/>
  <c r="G20" i="1"/>
  <c r="F26" i="1"/>
  <c r="G26" i="1"/>
  <c r="F27" i="1"/>
  <c r="G27" i="1"/>
  <c r="F28" i="1"/>
  <c r="G28" i="1"/>
  <c r="G29" i="1"/>
  <c r="F30" i="1"/>
  <c r="G30" i="1"/>
  <c r="F31" i="1"/>
  <c r="G31" i="1"/>
  <c r="F70" i="1"/>
  <c r="G70" i="1"/>
  <c r="F57" i="1"/>
  <c r="G57" i="1"/>
  <c r="F58" i="1"/>
  <c r="G58" i="1"/>
  <c r="F59" i="1"/>
  <c r="G59" i="1"/>
  <c r="F62" i="1"/>
  <c r="G62" i="1"/>
  <c r="F63" i="1"/>
  <c r="G63" i="1"/>
  <c r="F64" i="1"/>
  <c r="G64" i="1"/>
  <c r="F74" i="1"/>
  <c r="G74" i="1"/>
  <c r="F78" i="1"/>
  <c r="G78" i="1"/>
  <c r="F79" i="1"/>
  <c r="G79" i="1"/>
  <c r="F53" i="1"/>
  <c r="G71" i="1"/>
  <c r="D75" i="1" l="1"/>
  <c r="E36" i="1"/>
  <c r="E75" i="1" s="1"/>
  <c r="C36" i="1"/>
  <c r="C75" i="1" s="1"/>
  <c r="F60" i="1"/>
  <c r="F82" i="1"/>
  <c r="F77" i="1"/>
  <c r="G9" i="1"/>
  <c r="F14" i="1"/>
  <c r="F41" i="1"/>
  <c r="G14" i="1"/>
  <c r="F9" i="1"/>
  <c r="G77" i="1"/>
  <c r="F24" i="1"/>
  <c r="G46" i="1"/>
  <c r="F46" i="1"/>
  <c r="G41" i="1"/>
  <c r="F55" i="1"/>
  <c r="G82" i="1"/>
  <c r="G67" i="1"/>
  <c r="G60" i="1"/>
  <c r="G55" i="1"/>
  <c r="G24" i="1"/>
  <c r="F22" i="1"/>
  <c r="G22" i="1"/>
  <c r="F21" i="1" l="1"/>
  <c r="C95" i="1"/>
  <c r="D95" i="1"/>
  <c r="G94" i="1"/>
  <c r="G21" i="1"/>
  <c r="F94" i="1"/>
  <c r="F36" i="1"/>
  <c r="G36" i="1"/>
  <c r="E95" i="1"/>
  <c r="G95" i="1" l="1"/>
  <c r="G75" i="1"/>
  <c r="F95" i="1"/>
  <c r="F75" i="1"/>
</calcChain>
</file>

<file path=xl/sharedStrings.xml><?xml version="1.0" encoding="utf-8"?>
<sst xmlns="http://schemas.openxmlformats.org/spreadsheetml/2006/main" count="146" uniqueCount="107">
  <si>
    <t>Назва</t>
  </si>
  <si>
    <t xml:space="preserve"> ВСЬОГО видатків загального фонду</t>
  </si>
  <si>
    <t>Освіта</t>
  </si>
  <si>
    <t xml:space="preserve"> Власні надходження</t>
  </si>
  <si>
    <t>Охорона та раціональне використання природних ресурсів</t>
  </si>
  <si>
    <t xml:space="preserve"> ВСЬОГО видатків спеціального фонду</t>
  </si>
  <si>
    <t>Спеціальний фонд</t>
  </si>
  <si>
    <t>ВСЬОГО видатків загального і спеціального фонду</t>
  </si>
  <si>
    <t>в т.ч.</t>
  </si>
  <si>
    <t>заробітна плата з нарахуваннями</t>
  </si>
  <si>
    <t>продукти харчування</t>
  </si>
  <si>
    <t>медикаменти та перв"язувальні матеріали</t>
  </si>
  <si>
    <t>Відхилення +; -</t>
  </si>
  <si>
    <t>Бюджет розвитку</t>
  </si>
  <si>
    <t>оплата комунальних послуг та енергоносіїв</t>
  </si>
  <si>
    <t>% виконання</t>
  </si>
  <si>
    <t xml:space="preserve"> ВИДАТКИ</t>
  </si>
  <si>
    <t>соціальне забезпечення</t>
  </si>
  <si>
    <t>ДЮСШ</t>
  </si>
  <si>
    <t xml:space="preserve">КЗ-МЦ ФЗН «Спорт для всіх»  </t>
  </si>
  <si>
    <t>Начальник фінансового управління ЛМР</t>
  </si>
  <si>
    <t>1000</t>
  </si>
  <si>
    <t>0100</t>
  </si>
  <si>
    <t>КПКВ</t>
  </si>
  <si>
    <t>інші видатки</t>
  </si>
  <si>
    <t xml:space="preserve">інші видатки </t>
  </si>
  <si>
    <t>в т.ч. видатки за рахунок освітньої субвенції:</t>
  </si>
  <si>
    <t>2000</t>
  </si>
  <si>
    <t>2010</t>
  </si>
  <si>
    <t>3000</t>
  </si>
  <si>
    <t>3160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</si>
  <si>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</si>
  <si>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4000</t>
  </si>
  <si>
    <t>5000</t>
  </si>
  <si>
    <t>5031</t>
  </si>
  <si>
    <t>5061</t>
  </si>
  <si>
    <t>6000</t>
  </si>
  <si>
    <t>Затверджено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</si>
  <si>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</si>
  <si>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</si>
  <si>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Державне управління</t>
  </si>
  <si>
    <t>Соціальний захист та соціальне забезпечення</t>
  </si>
  <si>
    <t>Культура і мистецтво</t>
  </si>
  <si>
    <t>Дежавне управління</t>
  </si>
  <si>
    <t>Загальний фонд</t>
  </si>
  <si>
    <t>Охорона здоров”я</t>
  </si>
  <si>
    <t>Фізична культура і спорт</t>
  </si>
  <si>
    <t>Житлово - комунальне господарство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</si>
  <si>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</si>
  <si>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</si>
  <si>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2144</t>
  </si>
  <si>
    <t>Централізовані заходи з лікування хворих на цукровий та нецукровий діабет</t>
  </si>
  <si>
    <t>3032</t>
  </si>
  <si>
    <t>3033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</si>
  <si>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</si>
  <si>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3140</t>
  </si>
  <si>
    <t>3121</t>
  </si>
  <si>
    <t>Заходи державної політики з питань сім'ї</t>
  </si>
  <si>
    <t>3123</t>
  </si>
  <si>
    <t>6030</t>
  </si>
  <si>
    <t>Організація благоустрою населених пунктів</t>
  </si>
  <si>
    <t>7400</t>
  </si>
  <si>
    <t>Транспорт та транспортна інфраструктура, дорожнє господарство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</si>
  <si>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</si>
  <si>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</si>
  <si>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</si>
  <si>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7321</t>
  </si>
  <si>
    <t>Будівництво освітніх установ та закладів</t>
  </si>
  <si>
    <t>8311</t>
  </si>
  <si>
    <t>2111</t>
  </si>
  <si>
    <t>6013</t>
  </si>
  <si>
    <t>Забезпечення діяльності водопровідно-каналізаційного господарства</t>
  </si>
  <si>
    <t>7461</t>
  </si>
  <si>
    <t>КНП "ЦПМСД"</t>
  </si>
  <si>
    <t>7322</t>
  </si>
  <si>
    <t>Будівництво медичних установ та закладів</t>
  </si>
  <si>
    <t>КНП "Люботинська міська лікарня"</t>
  </si>
  <si>
    <t>7330</t>
  </si>
  <si>
    <t>3035</t>
  </si>
  <si>
    <t>Компенсаційні виплати за пільговий проїзд окремих категорій громадян на залізничному транспорті</t>
  </si>
  <si>
    <t>Будівництво інших об`єктів комунальної власності</t>
  </si>
  <si>
    <t>Вик.: Вакуленко О.</t>
  </si>
  <si>
    <t>3242</t>
  </si>
  <si>
    <t>Інші заходи у сфері соціального захисту і соціального забезпечення</t>
  </si>
  <si>
    <t>3031</t>
  </si>
  <si>
    <t>Надання інших пільг окремим категоріям громадян відповідно до законодавства</t>
  </si>
  <si>
    <t>(тис.грн)</t>
  </si>
  <si>
    <t>7350</t>
  </si>
  <si>
    <t>Розроблення схем планування та забудови територій (містобудівної документації)</t>
  </si>
  <si>
    <t>Ірина ЯЛОВЕНКО</t>
  </si>
  <si>
    <t>6011</t>
  </si>
  <si>
    <t>Експлуатація та технічне обслуговування житлового фонду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</si>
  <si>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</si>
  <si>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</si>
  <si>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План 2021 року з урахуванням змін</t>
  </si>
  <si>
    <t>Уточнений план звітного періоду</t>
  </si>
  <si>
    <t xml:space="preserve"> ЗВІТ ПРО ВИКОНАННЯ БЮДЖЕТУ ЛЮБОТИНСЬКОЇ МІСЬКОЇ ТЕРИТОРІАЛЬНОЇ ГРОМАДИ</t>
  </si>
  <si>
    <t>Надання загальної середньої освіти закладами загальної середньої освіти, в т.ч.:</t>
  </si>
  <si>
    <t>1031</t>
  </si>
  <si>
    <t>Утримання та забезпечення діяльності центрів соціальних служб</t>
  </si>
  <si>
    <t>8710</t>
  </si>
  <si>
    <t>Резервний фонд місцевого бюджету</t>
  </si>
  <si>
    <t>за січень-лютий 2021 року</t>
  </si>
  <si>
    <t>Виконано за січень-лютий 2021 року</t>
  </si>
  <si>
    <t>Культура і мистецство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</si>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</sst>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0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wrapText="1"/>
    </xf>
    <xf numFmtId="165" fontId="0" fillId="0" borderId="0" xfId="0" applyNumberFormat="1"/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7" fillId="0" borderId="0" xfId="0" applyFont="1"/>
    <xf numFmtId="0" fontId="7" fillId="0" borderId="1" xfId="0" applyFont="1" applyBorder="1" applyAlignment="1">
      <alignment horizontal="justify" vertical="center" wrapText="1"/>
    </xf>
    <xf numFmtId="0" fontId="8" fillId="0" borderId="0" xfId="0" applyFont="1"/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165" fontId="7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7" fillId="4" borderId="3" xfId="0" applyNumberFormat="1" applyFont="1" applyFill="1" applyBorder="1" applyAlignment="1">
      <alignment horizontal="center" vertical="center" wrapText="1"/>
    </xf>
    <xf numFmtId="0" fontId="17" fillId="0" borderId="0" xfId="0" applyFont="1"/>
    <xf numFmtId="165" fontId="14" fillId="4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3" fontId="7" fillId="0" borderId="1" xfId="0" applyNumberFormat="1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49" fontId="7" fillId="4" borderId="2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165" fontId="18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4" borderId="0" xfId="0" applyFont="1" applyFill="1"/>
    <xf numFmtId="0" fontId="5" fillId="0" borderId="1" xfId="0" applyFont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14" fillId="4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/>
    </xf>
    <xf numFmtId="0" fontId="5" fillId="3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0" borderId="5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zoomScale="112" zoomScaleNormal="112" zoomScaleSheetLayoutView="126" workbookViewId="0">
      <selection activeCell="E94" sqref="E94"/>
    </sheetView>
  </sheetViews>
  <sheetFormatPr defaultRowHeight="12.75" x14ac:dyDescent="0.2"/>
  <cols>
    <col min="1" max="1" width="7.42578125" customWidth="1"/>
    <col min="2" max="2" width="77.7109375" customWidth="1"/>
    <col min="3" max="3" width="13.140625" style="61" customWidth="1"/>
    <col min="4" max="4" width="13" style="61" customWidth="1"/>
    <col min="5" max="5" width="13.140625" style="61" customWidth="1"/>
    <col min="6" max="6" width="13.42578125" customWidth="1"/>
    <col min="7" max="7" width="10" customWidth="1"/>
    <col min="9" max="9" width="10.140625" bestFit="1" customWidth="1"/>
    <col min="12" max="12" width="9" customWidth="1"/>
  </cols>
  <sheetData>
    <row r="1" spans="1:13" ht="15" customHeight="1" x14ac:dyDescent="0.2">
      <c r="E1" s="74"/>
      <c r="F1" s="106"/>
      <c r="G1" s="106"/>
      <c r="H1" s="7"/>
    </row>
    <row r="2" spans="1:13" ht="18" customHeight="1" x14ac:dyDescent="0.3">
      <c r="A2" s="108" t="s">
        <v>96</v>
      </c>
      <c r="B2" s="108"/>
      <c r="C2" s="108"/>
      <c r="D2" s="108"/>
      <c r="E2" s="108"/>
      <c r="F2" s="108"/>
      <c r="G2" s="108"/>
      <c r="K2" s="6"/>
      <c r="L2" s="6"/>
      <c r="M2" s="6"/>
    </row>
    <row r="3" spans="1:13" ht="15.75" x14ac:dyDescent="0.25">
      <c r="A3" s="109" t="s">
        <v>102</v>
      </c>
      <c r="B3" s="109"/>
      <c r="C3" s="109"/>
      <c r="D3" s="109"/>
      <c r="E3" s="109"/>
      <c r="F3" s="109"/>
      <c r="G3" s="109"/>
    </row>
    <row r="4" spans="1:13" ht="15.75" x14ac:dyDescent="0.25">
      <c r="A4" s="109" t="s">
        <v>16</v>
      </c>
      <c r="B4" s="109"/>
      <c r="C4" s="109"/>
      <c r="D4" s="109"/>
      <c r="E4" s="109"/>
      <c r="F4" s="109"/>
      <c r="G4" s="109"/>
    </row>
    <row r="5" spans="1:13" ht="12.75" customHeight="1" x14ac:dyDescent="0.25">
      <c r="B5" s="107" t="s">
        <v>86</v>
      </c>
      <c r="C5" s="107"/>
      <c r="D5" s="107"/>
      <c r="E5" s="107"/>
      <c r="F5" s="107"/>
      <c r="G5" s="107"/>
    </row>
    <row r="6" spans="1:13" ht="15.75" customHeight="1" x14ac:dyDescent="0.2">
      <c r="A6" s="101" t="s">
        <v>23</v>
      </c>
      <c r="B6" s="105" t="s">
        <v>0</v>
      </c>
      <c r="C6" s="105" t="s">
        <v>37</v>
      </c>
      <c r="D6" s="105"/>
      <c r="E6" s="105" t="s">
        <v>103</v>
      </c>
      <c r="F6" s="105" t="s">
        <v>12</v>
      </c>
      <c r="G6" s="105" t="s">
        <v>15</v>
      </c>
    </row>
    <row r="7" spans="1:13" ht="57" customHeight="1" x14ac:dyDescent="0.2">
      <c r="A7" s="101"/>
      <c r="B7" s="105"/>
      <c r="C7" s="73" t="s">
        <v>94</v>
      </c>
      <c r="D7" s="73" t="s">
        <v>95</v>
      </c>
      <c r="E7" s="105"/>
      <c r="F7" s="105"/>
      <c r="G7" s="105"/>
    </row>
    <row r="8" spans="1:13" ht="15.75" x14ac:dyDescent="0.2">
      <c r="A8" s="10"/>
      <c r="B8" s="3" t="s">
        <v>44</v>
      </c>
      <c r="C8" s="12"/>
      <c r="D8" s="12"/>
      <c r="E8" s="12"/>
      <c r="F8" s="11"/>
      <c r="G8" s="12"/>
    </row>
    <row r="9" spans="1:13" ht="13.5" customHeight="1" x14ac:dyDescent="0.2">
      <c r="A9" s="17" t="s">
        <v>22</v>
      </c>
      <c r="B9" s="18" t="s">
        <v>40</v>
      </c>
      <c r="C9" s="49">
        <f>C11+C12+C13</f>
        <v>25090.019</v>
      </c>
      <c r="D9" s="49">
        <f>D11+D12+D13</f>
        <v>3728.817</v>
      </c>
      <c r="E9" s="49">
        <f>E11+E12+E13</f>
        <v>3538.5719999999997</v>
      </c>
      <c r="F9" s="88">
        <f>E9-D9</f>
        <v>-190.24500000000035</v>
      </c>
      <c r="G9" s="50">
        <f>E9/D9*100</f>
        <v>94.89797970777326</v>
      </c>
    </row>
    <row r="10" spans="1:13" x14ac:dyDescent="0.2">
      <c r="A10" s="20"/>
      <c r="B10" s="15" t="s">
        <v>8</v>
      </c>
      <c r="C10" s="75"/>
      <c r="D10" s="75"/>
      <c r="E10" s="75"/>
      <c r="F10" s="89"/>
      <c r="G10" s="23"/>
    </row>
    <row r="11" spans="1:13" ht="18" customHeight="1" x14ac:dyDescent="0.2">
      <c r="A11" s="20"/>
      <c r="B11" s="15" t="s">
        <v>9</v>
      </c>
      <c r="C11" s="21">
        <v>23831.789000000001</v>
      </c>
      <c r="D11" s="21">
        <v>3413.4960000000001</v>
      </c>
      <c r="E11" s="21">
        <v>3403.0839999999998</v>
      </c>
      <c r="F11" s="89">
        <f>E11-D11</f>
        <v>-10.412000000000262</v>
      </c>
      <c r="G11" s="23">
        <f>E11/D11*100</f>
        <v>99.694975473825068</v>
      </c>
    </row>
    <row r="12" spans="1:13" ht="18.75" customHeight="1" x14ac:dyDescent="0.2">
      <c r="A12" s="20"/>
      <c r="B12" s="15" t="s">
        <v>14</v>
      </c>
      <c r="C12" s="21">
        <v>591.44600000000003</v>
      </c>
      <c r="D12" s="21">
        <v>172.191</v>
      </c>
      <c r="E12" s="22">
        <v>11.006</v>
      </c>
      <c r="F12" s="89">
        <f>E12-D12</f>
        <v>-161.185</v>
      </c>
      <c r="G12" s="23">
        <f>E12/D12*100</f>
        <v>6.3917394056599939</v>
      </c>
    </row>
    <row r="13" spans="1:13" ht="18" customHeight="1" x14ac:dyDescent="0.2">
      <c r="A13" s="20"/>
      <c r="B13" s="15" t="s">
        <v>24</v>
      </c>
      <c r="C13" s="21">
        <v>666.78399999999999</v>
      </c>
      <c r="D13" s="21">
        <v>143.13</v>
      </c>
      <c r="E13" s="21">
        <v>124.482</v>
      </c>
      <c r="F13" s="89">
        <f>E13-D13</f>
        <v>-18.647999999999996</v>
      </c>
      <c r="G13" s="23">
        <f>E13/D13*100</f>
        <v>86.971284845944254</v>
      </c>
    </row>
    <row r="14" spans="1:13" x14ac:dyDescent="0.2">
      <c r="A14" s="17" t="s">
        <v>21</v>
      </c>
      <c r="B14" s="18" t="s">
        <v>2</v>
      </c>
      <c r="C14" s="49">
        <f>C16+C17+C18+C19+C20</f>
        <v>117857.94500000001</v>
      </c>
      <c r="D14" s="49">
        <f>D16+D17+D18+D19+D20</f>
        <v>17994.585999999999</v>
      </c>
      <c r="E14" s="49">
        <f>E16+E17+E18+E19+E20</f>
        <v>15335.862999999999</v>
      </c>
      <c r="F14" s="88">
        <f>E14-D14</f>
        <v>-2658.723</v>
      </c>
      <c r="G14" s="50">
        <f>E14/D14*100</f>
        <v>85.224872636691956</v>
      </c>
    </row>
    <row r="15" spans="1:13" x14ac:dyDescent="0.2">
      <c r="A15" s="20"/>
      <c r="B15" s="15" t="s">
        <v>8</v>
      </c>
      <c r="C15" s="21"/>
      <c r="D15" s="21"/>
      <c r="E15" s="21"/>
      <c r="F15" s="21"/>
      <c r="G15" s="23"/>
    </row>
    <row r="16" spans="1:13" ht="16.5" customHeight="1" x14ac:dyDescent="0.2">
      <c r="A16" s="20"/>
      <c r="B16" s="15" t="s">
        <v>9</v>
      </c>
      <c r="C16" s="22">
        <v>102575.304</v>
      </c>
      <c r="D16" s="22">
        <v>14585.543</v>
      </c>
      <c r="E16" s="22">
        <v>14051.541999999999</v>
      </c>
      <c r="F16" s="89">
        <f t="shared" ref="F16:F21" si="0">E16-D16</f>
        <v>-534.0010000000002</v>
      </c>
      <c r="G16" s="23">
        <f t="shared" ref="G16:G21" si="1">E16/D16*100</f>
        <v>96.338833597076217</v>
      </c>
    </row>
    <row r="17" spans="1:7" ht="17.25" customHeight="1" x14ac:dyDescent="0.2">
      <c r="A17" s="20"/>
      <c r="B17" s="15" t="s">
        <v>10</v>
      </c>
      <c r="C17" s="22">
        <v>3356.6260000000002</v>
      </c>
      <c r="D17" s="22">
        <v>447.75700000000001</v>
      </c>
      <c r="E17" s="22">
        <v>320.27300000000002</v>
      </c>
      <c r="F17" s="89">
        <f t="shared" si="0"/>
        <v>-127.48399999999998</v>
      </c>
      <c r="G17" s="23">
        <f t="shared" si="1"/>
        <v>71.528306648472281</v>
      </c>
    </row>
    <row r="18" spans="1:7" ht="18" customHeight="1" x14ac:dyDescent="0.2">
      <c r="A18" s="20"/>
      <c r="B18" s="15" t="s">
        <v>14</v>
      </c>
      <c r="C18" s="22">
        <v>8055.3469999999998</v>
      </c>
      <c r="D18" s="22">
        <v>2616.5590000000002</v>
      </c>
      <c r="E18" s="22">
        <v>911.31600000000003</v>
      </c>
      <c r="F18" s="89">
        <f t="shared" si="0"/>
        <v>-1705.2430000000002</v>
      </c>
      <c r="G18" s="23">
        <f t="shared" si="1"/>
        <v>34.828796140274306</v>
      </c>
    </row>
    <row r="19" spans="1:7" ht="18.75" customHeight="1" x14ac:dyDescent="0.2">
      <c r="A19" s="20"/>
      <c r="B19" s="15" t="s">
        <v>17</v>
      </c>
      <c r="C19" s="22">
        <v>57.24</v>
      </c>
      <c r="D19" s="22">
        <v>3.62</v>
      </c>
      <c r="E19" s="22">
        <v>1.81</v>
      </c>
      <c r="F19" s="89">
        <f t="shared" si="0"/>
        <v>-1.81</v>
      </c>
      <c r="G19" s="23">
        <f>IF(D19=0,0,E19/D19*100)</f>
        <v>50</v>
      </c>
    </row>
    <row r="20" spans="1:7" ht="17.25" customHeight="1" x14ac:dyDescent="0.2">
      <c r="A20" s="20"/>
      <c r="B20" s="15" t="s">
        <v>25</v>
      </c>
      <c r="C20" s="22">
        <v>3813.4279999999999</v>
      </c>
      <c r="D20" s="22">
        <v>341.10700000000003</v>
      </c>
      <c r="E20" s="22">
        <v>50.921999999999997</v>
      </c>
      <c r="F20" s="89">
        <f t="shared" si="0"/>
        <v>-290.18500000000006</v>
      </c>
      <c r="G20" s="23">
        <f t="shared" si="1"/>
        <v>14.928453535107749</v>
      </c>
    </row>
    <row r="21" spans="1:7" ht="15" customHeight="1" x14ac:dyDescent="0.2">
      <c r="A21" s="20"/>
      <c r="B21" s="24" t="s">
        <v>26</v>
      </c>
      <c r="C21" s="68">
        <f t="shared" ref="C21:E22" si="2">C22</f>
        <v>60509.7</v>
      </c>
      <c r="D21" s="68">
        <f t="shared" si="2"/>
        <v>8186.8</v>
      </c>
      <c r="E21" s="68">
        <f t="shared" si="2"/>
        <v>7849.7250000000004</v>
      </c>
      <c r="F21" s="90">
        <f t="shared" si="0"/>
        <v>-337.07499999999982</v>
      </c>
      <c r="G21" s="39">
        <f t="shared" si="1"/>
        <v>95.882701421800959</v>
      </c>
    </row>
    <row r="22" spans="1:7" ht="24.75" customHeight="1" x14ac:dyDescent="0.2">
      <c r="A22" s="26" t="s">
        <v>98</v>
      </c>
      <c r="B22" s="54" t="s">
        <v>97</v>
      </c>
      <c r="C22" s="27">
        <f t="shared" si="2"/>
        <v>60509.7</v>
      </c>
      <c r="D22" s="27">
        <f t="shared" si="2"/>
        <v>8186.8</v>
      </c>
      <c r="E22" s="27">
        <f t="shared" si="2"/>
        <v>7849.7250000000004</v>
      </c>
      <c r="F22" s="91">
        <f>E22-D22</f>
        <v>-337.07499999999982</v>
      </c>
      <c r="G22" s="51">
        <f>E22/D22*100</f>
        <v>95.882701421800959</v>
      </c>
    </row>
    <row r="23" spans="1:7" ht="18.75" customHeight="1" x14ac:dyDescent="0.2">
      <c r="A23" s="20"/>
      <c r="B23" s="55" t="s">
        <v>9</v>
      </c>
      <c r="C23" s="57">
        <v>60509.7</v>
      </c>
      <c r="D23" s="57">
        <v>8186.8</v>
      </c>
      <c r="E23" s="57">
        <v>7849.7250000000004</v>
      </c>
      <c r="F23" s="89">
        <f>E23-D23</f>
        <v>-337.07499999999982</v>
      </c>
      <c r="G23" s="23">
        <f>E23/D23*100</f>
        <v>95.882701421800959</v>
      </c>
    </row>
    <row r="24" spans="1:7" ht="14.25" customHeight="1" x14ac:dyDescent="0.2">
      <c r="A24" s="17" t="s">
        <v>27</v>
      </c>
      <c r="B24" s="18" t="s">
        <v>45</v>
      </c>
      <c r="C24" s="49">
        <f>C26+C27+C28+C29+C30+C31</f>
        <v>3622.1860000000006</v>
      </c>
      <c r="D24" s="49">
        <f>D26+D27+D28+D29+D30+D31</f>
        <v>1106.3419999999999</v>
      </c>
      <c r="E24" s="49">
        <f>E26+E27+E28+E29+E30+E31</f>
        <v>791.04300000000001</v>
      </c>
      <c r="F24" s="88">
        <f>E24-D24</f>
        <v>-315.29899999999986</v>
      </c>
      <c r="G24" s="50">
        <f>E24/D24*100</f>
        <v>71.500765586048445</v>
      </c>
    </row>
    <row r="25" spans="1:7" ht="12.75" customHeight="1" x14ac:dyDescent="0.2">
      <c r="A25" s="20"/>
      <c r="B25" s="15" t="s">
        <v>8</v>
      </c>
      <c r="C25" s="29"/>
      <c r="D25" s="29"/>
      <c r="E25" s="29"/>
      <c r="F25" s="89"/>
      <c r="G25" s="23"/>
    </row>
    <row r="26" spans="1:7" ht="21" customHeight="1" x14ac:dyDescent="0.2">
      <c r="A26" s="20"/>
      <c r="B26" s="15" t="s">
        <v>9</v>
      </c>
      <c r="C26" s="57">
        <v>87.84</v>
      </c>
      <c r="D26" s="57">
        <v>14.64</v>
      </c>
      <c r="E26" s="57">
        <v>12.38</v>
      </c>
      <c r="F26" s="89">
        <f t="shared" ref="F26:F31" si="3">E26-D26</f>
        <v>-2.2599999999999998</v>
      </c>
      <c r="G26" s="23">
        <f t="shared" ref="G26:G31" si="4">E26/D26*100</f>
        <v>84.562841530054641</v>
      </c>
    </row>
    <row r="27" spans="1:7" ht="18.75" customHeight="1" x14ac:dyDescent="0.2">
      <c r="A27" s="20"/>
      <c r="B27" s="15" t="s">
        <v>11</v>
      </c>
      <c r="C27" s="57">
        <v>149.5</v>
      </c>
      <c r="D27" s="57">
        <v>0</v>
      </c>
      <c r="E27" s="57">
        <v>0</v>
      </c>
      <c r="F27" s="89">
        <f t="shared" si="3"/>
        <v>0</v>
      </c>
      <c r="G27" s="23" t="e">
        <f t="shared" si="4"/>
        <v>#DIV/0!</v>
      </c>
    </row>
    <row r="28" spans="1:7" ht="19.5" hidden="1" customHeight="1" x14ac:dyDescent="0.2">
      <c r="A28" s="20"/>
      <c r="B28" s="15" t="s">
        <v>10</v>
      </c>
      <c r="C28" s="57">
        <v>0</v>
      </c>
      <c r="D28" s="57"/>
      <c r="E28" s="57"/>
      <c r="F28" s="89">
        <f t="shared" si="3"/>
        <v>0</v>
      </c>
      <c r="G28" s="23" t="e">
        <f t="shared" si="4"/>
        <v>#DIV/0!</v>
      </c>
    </row>
    <row r="29" spans="1:7" ht="21" customHeight="1" x14ac:dyDescent="0.2">
      <c r="A29" s="20"/>
      <c r="B29" s="15" t="s">
        <v>14</v>
      </c>
      <c r="C29" s="57">
        <v>2299.0050000000001</v>
      </c>
      <c r="D29" s="57">
        <v>804.52200000000005</v>
      </c>
      <c r="E29" s="57">
        <v>758.15700000000004</v>
      </c>
      <c r="F29" s="89">
        <f t="shared" si="3"/>
        <v>-46.365000000000009</v>
      </c>
      <c r="G29" s="23">
        <f t="shared" si="4"/>
        <v>94.236950636527027</v>
      </c>
    </row>
    <row r="30" spans="1:7" ht="21" customHeight="1" x14ac:dyDescent="0.2">
      <c r="A30" s="20"/>
      <c r="B30" s="15" t="s">
        <v>17</v>
      </c>
      <c r="C30" s="57">
        <v>929.08600000000001</v>
      </c>
      <c r="D30" s="57">
        <v>266.08999999999997</v>
      </c>
      <c r="E30" s="57">
        <v>20.506</v>
      </c>
      <c r="F30" s="89">
        <f t="shared" si="3"/>
        <v>-245.58399999999997</v>
      </c>
      <c r="G30" s="23">
        <f t="shared" si="4"/>
        <v>7.7064151227028459</v>
      </c>
    </row>
    <row r="31" spans="1:7" ht="19.5" customHeight="1" x14ac:dyDescent="0.2">
      <c r="A31" s="20"/>
      <c r="B31" s="15" t="s">
        <v>24</v>
      </c>
      <c r="C31" s="57">
        <v>156.755</v>
      </c>
      <c r="D31" s="57">
        <v>21.09</v>
      </c>
      <c r="E31" s="57">
        <v>0</v>
      </c>
      <c r="F31" s="89">
        <f t="shared" si="3"/>
        <v>-21.09</v>
      </c>
      <c r="G31" s="23">
        <f t="shared" si="4"/>
        <v>0</v>
      </c>
    </row>
    <row r="32" spans="1:7" ht="12.75" customHeight="1" x14ac:dyDescent="0.2">
      <c r="A32" s="20"/>
      <c r="B32" s="15" t="s">
        <v>8</v>
      </c>
      <c r="C32" s="84"/>
      <c r="D32" s="57"/>
      <c r="E32" s="57"/>
      <c r="F32" s="89"/>
      <c r="G32" s="23"/>
    </row>
    <row r="33" spans="1:7" ht="15.75" customHeight="1" x14ac:dyDescent="0.2">
      <c r="A33" s="41" t="s">
        <v>28</v>
      </c>
      <c r="B33" s="42" t="s">
        <v>76</v>
      </c>
      <c r="C33" s="60">
        <v>2011.825</v>
      </c>
      <c r="D33" s="60">
        <v>722.28800000000001</v>
      </c>
      <c r="E33" s="60">
        <v>714.96500000000003</v>
      </c>
      <c r="F33" s="92">
        <f t="shared" ref="F33:F41" si="5">E33-D33</f>
        <v>-7.3229999999999791</v>
      </c>
      <c r="G33" s="43">
        <f t="shared" ref="G33:G41" si="6">E33/D33*100</f>
        <v>98.986138493232616</v>
      </c>
    </row>
    <row r="34" spans="1:7" ht="17.25" customHeight="1" x14ac:dyDescent="0.2">
      <c r="A34" s="41" t="s">
        <v>69</v>
      </c>
      <c r="B34" s="42" t="s">
        <v>73</v>
      </c>
      <c r="C34" s="60">
        <v>942.875</v>
      </c>
      <c r="D34" s="60">
        <v>161.56399999999999</v>
      </c>
      <c r="E34" s="60">
        <v>76.078000000000003</v>
      </c>
      <c r="F34" s="92">
        <f t="shared" si="5"/>
        <v>-85.48599999999999</v>
      </c>
      <c r="G34" s="43">
        <f t="shared" si="6"/>
        <v>47.088460300562012</v>
      </c>
    </row>
    <row r="35" spans="1:7" ht="16.5" customHeight="1" x14ac:dyDescent="0.2">
      <c r="A35" s="41" t="s">
        <v>50</v>
      </c>
      <c r="B35" s="42" t="s">
        <v>51</v>
      </c>
      <c r="C35" s="60">
        <v>667.48599999999999</v>
      </c>
      <c r="D35" s="60">
        <v>222.49</v>
      </c>
      <c r="E35" s="60">
        <v>0</v>
      </c>
      <c r="F35" s="92">
        <f t="shared" si="5"/>
        <v>-222.49</v>
      </c>
      <c r="G35" s="43">
        <f t="shared" si="6"/>
        <v>0</v>
      </c>
    </row>
    <row r="36" spans="1:7" ht="17.25" customHeight="1" x14ac:dyDescent="0.2">
      <c r="A36" s="17" t="s">
        <v>29</v>
      </c>
      <c r="B36" s="18" t="s">
        <v>41</v>
      </c>
      <c r="C36" s="49">
        <f>C37+C38+C39+C40+C41+C46+C51+C52+C53+C54</f>
        <v>6652.232</v>
      </c>
      <c r="D36" s="49">
        <f t="shared" ref="D36:E36" si="7">D37+D38+D39+D40+D41+D46+D51+D52+D53+D54</f>
        <v>865.85699999999997</v>
      </c>
      <c r="E36" s="49">
        <f t="shared" si="7"/>
        <v>801.80400000000009</v>
      </c>
      <c r="F36" s="88">
        <f t="shared" si="5"/>
        <v>-64.052999999999884</v>
      </c>
      <c r="G36" s="50">
        <f t="shared" si="6"/>
        <v>92.6023581261109</v>
      </c>
    </row>
    <row r="37" spans="1:7" s="61" customFormat="1" ht="21" customHeight="1" x14ac:dyDescent="0.2">
      <c r="A37" s="76" t="s">
        <v>84</v>
      </c>
      <c r="B37" s="56" t="s">
        <v>85</v>
      </c>
      <c r="C37" s="45">
        <v>1.125</v>
      </c>
      <c r="D37" s="45">
        <v>0</v>
      </c>
      <c r="E37" s="45">
        <v>0</v>
      </c>
      <c r="F37" s="89">
        <f t="shared" si="5"/>
        <v>0</v>
      </c>
      <c r="G37" s="23" t="e">
        <f>E37/D37*100</f>
        <v>#DIV/0!</v>
      </c>
    </row>
    <row r="38" spans="1:7" s="61" customFormat="1" ht="18" customHeight="1" x14ac:dyDescent="0.2">
      <c r="A38" s="76" t="s">
        <v>52</v>
      </c>
      <c r="B38" s="77" t="s">
        <v>48</v>
      </c>
      <c r="C38" s="22">
        <v>80.5</v>
      </c>
      <c r="D38" s="22">
        <v>7</v>
      </c>
      <c r="E38" s="22">
        <v>0.111</v>
      </c>
      <c r="F38" s="89">
        <f t="shared" si="5"/>
        <v>-6.8890000000000002</v>
      </c>
      <c r="G38" s="23">
        <f t="shared" si="6"/>
        <v>1.5857142857142859</v>
      </c>
    </row>
    <row r="39" spans="1:7" s="61" customFormat="1" ht="29.25" customHeight="1" x14ac:dyDescent="0.2">
      <c r="A39" s="76" t="s">
        <v>53</v>
      </c>
      <c r="B39" s="56" t="s">
        <v>49</v>
      </c>
      <c r="C39" s="22">
        <v>980</v>
      </c>
      <c r="D39" s="22">
        <v>93.3</v>
      </c>
      <c r="E39" s="22">
        <v>76.599999999999994</v>
      </c>
      <c r="F39" s="89">
        <f t="shared" si="5"/>
        <v>-16.700000000000003</v>
      </c>
      <c r="G39" s="23">
        <f>E39/D39*100</f>
        <v>82.100750267952833</v>
      </c>
    </row>
    <row r="40" spans="1:7" s="61" customFormat="1" ht="30" customHeight="1" x14ac:dyDescent="0.2">
      <c r="A40" s="81" t="s">
        <v>78</v>
      </c>
      <c r="B40" s="56" t="s">
        <v>79</v>
      </c>
      <c r="C40" s="52">
        <v>225</v>
      </c>
      <c r="D40" s="52">
        <v>10.708</v>
      </c>
      <c r="E40" s="22">
        <v>0.46800000000000003</v>
      </c>
      <c r="F40" s="89">
        <f t="shared" si="5"/>
        <v>-10.24</v>
      </c>
      <c r="G40" s="23">
        <f>E40/D40*100</f>
        <v>4.3705640642510275</v>
      </c>
    </row>
    <row r="41" spans="1:7" s="61" customFormat="1" ht="31.5" customHeight="1" x14ac:dyDescent="0.2">
      <c r="A41" s="76" t="s">
        <v>38</v>
      </c>
      <c r="B41" s="78" t="s">
        <v>39</v>
      </c>
      <c r="C41" s="22">
        <f>C43+C44+C45</f>
        <v>3514.79</v>
      </c>
      <c r="D41" s="22">
        <f>D43+D44+D45</f>
        <v>567.35900000000004</v>
      </c>
      <c r="E41" s="57">
        <f>E43+E44+E45</f>
        <v>552.85200000000009</v>
      </c>
      <c r="F41" s="89">
        <f t="shared" si="5"/>
        <v>-14.506999999999948</v>
      </c>
      <c r="G41" s="23">
        <f t="shared" si="6"/>
        <v>97.443065149226513</v>
      </c>
    </row>
    <row r="42" spans="1:7" s="8" customFormat="1" ht="12.75" customHeight="1" x14ac:dyDescent="0.2">
      <c r="A42" s="76"/>
      <c r="B42" s="56" t="s">
        <v>8</v>
      </c>
      <c r="C42" s="22"/>
      <c r="D42" s="22"/>
      <c r="E42" s="22"/>
      <c r="F42" s="89"/>
      <c r="G42" s="23"/>
    </row>
    <row r="43" spans="1:7" s="8" customFormat="1" ht="24" customHeight="1" x14ac:dyDescent="0.2">
      <c r="A43" s="76"/>
      <c r="B43" s="55" t="s">
        <v>9</v>
      </c>
      <c r="C43" s="57">
        <v>3429.1610000000001</v>
      </c>
      <c r="D43" s="57">
        <v>539.24</v>
      </c>
      <c r="E43" s="57">
        <v>538.96900000000005</v>
      </c>
      <c r="F43" s="89">
        <f>E43-D43</f>
        <v>-0.27099999999995816</v>
      </c>
      <c r="G43" s="23">
        <f>E43/D43*100</f>
        <v>99.949744084266754</v>
      </c>
    </row>
    <row r="44" spans="1:7" s="8" customFormat="1" ht="20.25" customHeight="1" x14ac:dyDescent="0.2">
      <c r="A44" s="76"/>
      <c r="B44" s="55" t="s">
        <v>14</v>
      </c>
      <c r="C44" s="57">
        <v>48.082999999999998</v>
      </c>
      <c r="D44" s="57">
        <v>18.882999999999999</v>
      </c>
      <c r="E44" s="57">
        <v>6.133</v>
      </c>
      <c r="F44" s="89">
        <f>E44-D44</f>
        <v>-12.75</v>
      </c>
      <c r="G44" s="23">
        <f>E44/D44*100</f>
        <v>32.478949319493729</v>
      </c>
    </row>
    <row r="45" spans="1:7" s="8" customFormat="1" ht="19.5" customHeight="1" x14ac:dyDescent="0.2">
      <c r="A45" s="79"/>
      <c r="B45" s="55" t="s">
        <v>24</v>
      </c>
      <c r="C45" s="58">
        <v>37.545999999999999</v>
      </c>
      <c r="D45" s="58">
        <v>9.2360000000000007</v>
      </c>
      <c r="E45" s="57">
        <v>7.75</v>
      </c>
      <c r="F45" s="89">
        <f>E45-D45</f>
        <v>-1.4860000000000007</v>
      </c>
      <c r="G45" s="23">
        <f>E45/D45*100</f>
        <v>83.91078388912949</v>
      </c>
    </row>
    <row r="46" spans="1:7" s="61" customFormat="1" ht="23.25" customHeight="1" x14ac:dyDescent="0.2">
      <c r="A46" s="79" t="s">
        <v>56</v>
      </c>
      <c r="B46" s="55" t="s">
        <v>99</v>
      </c>
      <c r="C46" s="58">
        <f>C48+C49+C50</f>
        <v>571.0569999999999</v>
      </c>
      <c r="D46" s="58">
        <f>D48+D49+D50</f>
        <v>93.669999999999987</v>
      </c>
      <c r="E46" s="58">
        <f>E48+E49+E50</f>
        <v>89.456000000000003</v>
      </c>
      <c r="F46" s="89">
        <f>E46-D46</f>
        <v>-4.2139999999999844</v>
      </c>
      <c r="G46" s="23">
        <f>E46/D46*100</f>
        <v>95.501227714316229</v>
      </c>
    </row>
    <row r="47" spans="1:7" s="44" customFormat="1" ht="12.75" customHeight="1" x14ac:dyDescent="0.2">
      <c r="A47" s="80"/>
      <c r="B47" s="55" t="s">
        <v>8</v>
      </c>
      <c r="C47" s="98"/>
      <c r="D47" s="98"/>
      <c r="E47" s="98"/>
      <c r="F47" s="89"/>
      <c r="G47" s="43"/>
    </row>
    <row r="48" spans="1:7" s="8" customFormat="1" ht="22.5" customHeight="1" x14ac:dyDescent="0.2">
      <c r="A48" s="79"/>
      <c r="B48" s="55" t="s">
        <v>9</v>
      </c>
      <c r="C48" s="58">
        <v>542.69399999999996</v>
      </c>
      <c r="D48" s="58">
        <v>88.91</v>
      </c>
      <c r="E48" s="57">
        <v>88.908000000000001</v>
      </c>
      <c r="F48" s="89">
        <v>6.3E-2</v>
      </c>
      <c r="G48" s="23">
        <f t="shared" ref="G48:G55" si="8">E48/D48*100</f>
        <v>99.997750534248127</v>
      </c>
    </row>
    <row r="49" spans="1:7" s="8" customFormat="1" ht="21.75" customHeight="1" x14ac:dyDescent="0.2">
      <c r="A49" s="79"/>
      <c r="B49" s="55" t="s">
        <v>14</v>
      </c>
      <c r="C49" s="58">
        <v>13.02</v>
      </c>
      <c r="D49" s="58">
        <v>3.6240000000000001</v>
      </c>
      <c r="E49" s="57">
        <v>6.2E-2</v>
      </c>
      <c r="F49" s="89">
        <f t="shared" ref="F49:F53" si="9">E49-D49</f>
        <v>-3.5620000000000003</v>
      </c>
      <c r="G49" s="23">
        <f t="shared" si="8"/>
        <v>1.7108167770419427</v>
      </c>
    </row>
    <row r="50" spans="1:7" s="8" customFormat="1" ht="22.5" customHeight="1" x14ac:dyDescent="0.2">
      <c r="A50" s="79"/>
      <c r="B50" s="55" t="s">
        <v>24</v>
      </c>
      <c r="C50" s="58">
        <v>15.343</v>
      </c>
      <c r="D50" s="58">
        <v>1.1359999999999999</v>
      </c>
      <c r="E50" s="57">
        <v>0.48599999999999999</v>
      </c>
      <c r="F50" s="89">
        <f t="shared" si="9"/>
        <v>-0.64999999999999991</v>
      </c>
      <c r="G50" s="23">
        <f t="shared" si="8"/>
        <v>42.781690140845072</v>
      </c>
    </row>
    <row r="51" spans="1:7" s="61" customFormat="1" ht="21.75" customHeight="1" x14ac:dyDescent="0.2">
      <c r="A51" s="79" t="s">
        <v>58</v>
      </c>
      <c r="B51" s="55" t="s">
        <v>57</v>
      </c>
      <c r="C51" s="58">
        <v>80</v>
      </c>
      <c r="D51" s="58">
        <v>0</v>
      </c>
      <c r="E51" s="57">
        <v>0</v>
      </c>
      <c r="F51" s="89">
        <f t="shared" si="9"/>
        <v>0</v>
      </c>
      <c r="G51" s="23">
        <f>IF(D51=0,0,E51/D51*100)</f>
        <v>0</v>
      </c>
    </row>
    <row r="52" spans="1:7" ht="42" customHeight="1" x14ac:dyDescent="0.2">
      <c r="A52" s="76" t="s">
        <v>55</v>
      </c>
      <c r="B52" s="56" t="s">
        <v>31</v>
      </c>
      <c r="C52" s="22">
        <v>325</v>
      </c>
      <c r="D52" s="22">
        <v>0</v>
      </c>
      <c r="E52" s="22">
        <v>0</v>
      </c>
      <c r="F52" s="89">
        <f t="shared" si="9"/>
        <v>0</v>
      </c>
      <c r="G52" s="23">
        <f>IF(D52=0,0,E52/D52*100)</f>
        <v>0</v>
      </c>
    </row>
    <row r="53" spans="1:7" ht="42.75" customHeight="1" x14ac:dyDescent="0.2">
      <c r="A53" s="76" t="s">
        <v>30</v>
      </c>
      <c r="B53" s="56" t="s">
        <v>54</v>
      </c>
      <c r="C53" s="22">
        <v>75</v>
      </c>
      <c r="D53" s="22">
        <v>12.5</v>
      </c>
      <c r="E53" s="22">
        <v>10.663</v>
      </c>
      <c r="F53" s="89">
        <f t="shared" si="9"/>
        <v>-1.8369999999999997</v>
      </c>
      <c r="G53" s="23">
        <f t="shared" si="8"/>
        <v>85.304000000000002</v>
      </c>
    </row>
    <row r="54" spans="1:7" ht="21.75" customHeight="1" x14ac:dyDescent="0.2">
      <c r="A54" s="76" t="s">
        <v>82</v>
      </c>
      <c r="B54" s="55" t="s">
        <v>83</v>
      </c>
      <c r="C54" s="22">
        <v>799.76</v>
      </c>
      <c r="D54" s="22">
        <v>81.319999999999993</v>
      </c>
      <c r="E54" s="22">
        <v>71.653999999999996</v>
      </c>
      <c r="F54" s="89">
        <f>E54-D54</f>
        <v>-9.6659999999999968</v>
      </c>
      <c r="G54" s="23">
        <f t="shared" si="8"/>
        <v>88.113625184456467</v>
      </c>
    </row>
    <row r="55" spans="1:7" x14ac:dyDescent="0.2">
      <c r="A55" s="17" t="s">
        <v>32</v>
      </c>
      <c r="B55" s="65" t="s">
        <v>42</v>
      </c>
      <c r="C55" s="49">
        <f>C57+C58+C59</f>
        <v>4993.4840000000004</v>
      </c>
      <c r="D55" s="49">
        <f>D57+D58+D59</f>
        <v>799.29200000000003</v>
      </c>
      <c r="E55" s="49">
        <f>E57+E58+E59</f>
        <v>713.40600000000006</v>
      </c>
      <c r="F55" s="88">
        <f>E55-D55</f>
        <v>-85.885999999999967</v>
      </c>
      <c r="G55" s="50">
        <f t="shared" si="8"/>
        <v>89.25474044529409</v>
      </c>
    </row>
    <row r="56" spans="1:7" x14ac:dyDescent="0.2">
      <c r="A56" s="20"/>
      <c r="B56" s="15" t="s">
        <v>8</v>
      </c>
      <c r="C56" s="21"/>
      <c r="D56" s="21"/>
      <c r="E56" s="21"/>
      <c r="F56" s="89"/>
      <c r="G56" s="23"/>
    </row>
    <row r="57" spans="1:7" ht="21.75" customHeight="1" x14ac:dyDescent="0.2">
      <c r="A57" s="20"/>
      <c r="B57" s="15" t="s">
        <v>9</v>
      </c>
      <c r="C57" s="22">
        <v>4243.4350000000004</v>
      </c>
      <c r="D57" s="22">
        <v>688.56799999999998</v>
      </c>
      <c r="E57" s="22">
        <v>685.68600000000004</v>
      </c>
      <c r="F57" s="89">
        <f>E57-D57</f>
        <v>-2.8819999999999482</v>
      </c>
      <c r="G57" s="23">
        <f>E57/D57*100</f>
        <v>99.581450198092284</v>
      </c>
    </row>
    <row r="58" spans="1:7" ht="21" customHeight="1" x14ac:dyDescent="0.2">
      <c r="A58" s="20"/>
      <c r="B58" s="15" t="s">
        <v>14</v>
      </c>
      <c r="C58" s="22">
        <v>334.79399999999998</v>
      </c>
      <c r="D58" s="22">
        <v>90.432000000000002</v>
      </c>
      <c r="E58" s="22">
        <v>20.661999999999999</v>
      </c>
      <c r="F58" s="89">
        <f>E58-D58</f>
        <v>-69.77000000000001</v>
      </c>
      <c r="G58" s="23">
        <f>E58/D58*100</f>
        <v>22.848106864826608</v>
      </c>
    </row>
    <row r="59" spans="1:7" ht="19.5" customHeight="1" x14ac:dyDescent="0.2">
      <c r="A59" s="20"/>
      <c r="B59" s="15" t="s">
        <v>24</v>
      </c>
      <c r="C59" s="22">
        <v>415.255</v>
      </c>
      <c r="D59" s="22">
        <v>20.292000000000002</v>
      </c>
      <c r="E59" s="22">
        <v>7.0579999999999998</v>
      </c>
      <c r="F59" s="89">
        <f>E59-D59</f>
        <v>-13.234000000000002</v>
      </c>
      <c r="G59" s="23">
        <f>E59/D59*100</f>
        <v>34.782180169524935</v>
      </c>
    </row>
    <row r="60" spans="1:7" x14ac:dyDescent="0.2">
      <c r="A60" s="17" t="s">
        <v>33</v>
      </c>
      <c r="B60" s="65" t="s">
        <v>46</v>
      </c>
      <c r="C60" s="49">
        <f>C62+C63+C64</f>
        <v>2032.9749999999999</v>
      </c>
      <c r="D60" s="49">
        <f>D62+D63+D64</f>
        <v>303.72000000000003</v>
      </c>
      <c r="E60" s="49">
        <f>E62+E63+E64</f>
        <v>278.81699999999995</v>
      </c>
      <c r="F60" s="88">
        <f>E60-D60</f>
        <v>-24.903000000000077</v>
      </c>
      <c r="G60" s="50">
        <f>E60/D60*100</f>
        <v>91.800671671276149</v>
      </c>
    </row>
    <row r="61" spans="1:7" x14ac:dyDescent="0.2">
      <c r="A61" s="20"/>
      <c r="B61" s="15" t="s">
        <v>8</v>
      </c>
      <c r="C61" s="21"/>
      <c r="D61" s="21"/>
      <c r="E61" s="21"/>
      <c r="F61" s="93"/>
      <c r="G61" s="62"/>
    </row>
    <row r="62" spans="1:7" ht="19.5" customHeight="1" x14ac:dyDescent="0.2">
      <c r="A62" s="20"/>
      <c r="B62" s="15" t="s">
        <v>9</v>
      </c>
      <c r="C62" s="22">
        <v>1659.338</v>
      </c>
      <c r="D62" s="22">
        <v>273.66300000000001</v>
      </c>
      <c r="E62" s="22">
        <v>272.70999999999998</v>
      </c>
      <c r="F62" s="89">
        <f t="shared" ref="F62:F71" si="10">E62-D62</f>
        <v>-0.95300000000003138</v>
      </c>
      <c r="G62" s="23">
        <f t="shared" ref="G62:G71" si="11">E62/D62*100</f>
        <v>99.651761473052616</v>
      </c>
    </row>
    <row r="63" spans="1:7" ht="21" customHeight="1" x14ac:dyDescent="0.2">
      <c r="A63" s="20"/>
      <c r="B63" s="15" t="s">
        <v>14</v>
      </c>
      <c r="C63" s="22">
        <v>94.817999999999998</v>
      </c>
      <c r="D63" s="22">
        <v>22.016999999999999</v>
      </c>
      <c r="E63" s="22">
        <v>7.8E-2</v>
      </c>
      <c r="F63" s="89">
        <f t="shared" si="10"/>
        <v>-21.939</v>
      </c>
      <c r="G63" s="23">
        <f t="shared" si="11"/>
        <v>0.35427169914157242</v>
      </c>
    </row>
    <row r="64" spans="1:7" ht="18" customHeight="1" x14ac:dyDescent="0.2">
      <c r="A64" s="20"/>
      <c r="B64" s="15" t="s">
        <v>24</v>
      </c>
      <c r="C64" s="22">
        <v>278.81900000000002</v>
      </c>
      <c r="D64" s="22">
        <v>8.0399999999999991</v>
      </c>
      <c r="E64" s="22">
        <v>6.0289999999999999</v>
      </c>
      <c r="F64" s="89">
        <f t="shared" si="10"/>
        <v>-2.0109999999999992</v>
      </c>
      <c r="G64" s="23">
        <f t="shared" si="11"/>
        <v>74.987562189054728</v>
      </c>
    </row>
    <row r="65" spans="1:9" ht="15.75" customHeight="1" x14ac:dyDescent="0.2">
      <c r="A65" s="30" t="s">
        <v>34</v>
      </c>
      <c r="B65" s="15" t="s">
        <v>18</v>
      </c>
      <c r="C65" s="22">
        <v>1535.383</v>
      </c>
      <c r="D65" s="22">
        <v>239.25800000000001</v>
      </c>
      <c r="E65" s="22">
        <v>217.45599999999999</v>
      </c>
      <c r="F65" s="89">
        <f t="shared" si="10"/>
        <v>-21.802000000000021</v>
      </c>
      <c r="G65" s="23">
        <f t="shared" si="11"/>
        <v>90.887661018649311</v>
      </c>
    </row>
    <row r="66" spans="1:9" ht="16.5" customHeight="1" x14ac:dyDescent="0.2">
      <c r="A66" s="30" t="s">
        <v>35</v>
      </c>
      <c r="B66" s="15" t="s">
        <v>19</v>
      </c>
      <c r="C66" s="22">
        <v>497.59199999999998</v>
      </c>
      <c r="D66" s="22">
        <v>64.462000000000003</v>
      </c>
      <c r="E66" s="22">
        <v>61.360999999999997</v>
      </c>
      <c r="F66" s="89">
        <f t="shared" si="10"/>
        <v>-3.1010000000000062</v>
      </c>
      <c r="G66" s="23">
        <f t="shared" si="11"/>
        <v>95.189413918277424</v>
      </c>
    </row>
    <row r="67" spans="1:9" ht="17.25" customHeight="1" x14ac:dyDescent="0.2">
      <c r="A67" s="17" t="s">
        <v>36</v>
      </c>
      <c r="B67" s="32" t="s">
        <v>47</v>
      </c>
      <c r="C67" s="49">
        <f>C68+C69+C70</f>
        <v>8068.2219999999998</v>
      </c>
      <c r="D67" s="49">
        <f t="shared" ref="D67:E67" si="12">D68+D69+D70</f>
        <v>1215.6219999999998</v>
      </c>
      <c r="E67" s="49">
        <f t="shared" si="12"/>
        <v>871.87900000000002</v>
      </c>
      <c r="F67" s="88">
        <f t="shared" si="10"/>
        <v>-343.74299999999982</v>
      </c>
      <c r="G67" s="50">
        <f t="shared" si="11"/>
        <v>71.722871089861826</v>
      </c>
    </row>
    <row r="68" spans="1:9" s="86" customFormat="1" ht="21" customHeight="1" x14ac:dyDescent="0.2">
      <c r="A68" s="76" t="s">
        <v>90</v>
      </c>
      <c r="B68" s="85" t="s">
        <v>91</v>
      </c>
      <c r="C68" s="57">
        <v>120</v>
      </c>
      <c r="D68" s="57">
        <v>0</v>
      </c>
      <c r="E68" s="57">
        <v>0</v>
      </c>
      <c r="F68" s="89">
        <f t="shared" ref="F68" si="13">E68-D68</f>
        <v>0</v>
      </c>
      <c r="G68" s="23" t="e">
        <f t="shared" ref="G68" si="14">E68/D68*100</f>
        <v>#DIV/0!</v>
      </c>
    </row>
    <row r="69" spans="1:9" s="8" customFormat="1" ht="19.5" customHeight="1" x14ac:dyDescent="0.2">
      <c r="A69" s="76" t="s">
        <v>70</v>
      </c>
      <c r="B69" s="85" t="s">
        <v>71</v>
      </c>
      <c r="C69" s="57">
        <v>1148.222</v>
      </c>
      <c r="D69" s="57">
        <v>448.22199999999998</v>
      </c>
      <c r="E69" s="57">
        <v>431.12200000000001</v>
      </c>
      <c r="F69" s="89">
        <f t="shared" si="10"/>
        <v>-17.099999999999966</v>
      </c>
      <c r="G69" s="23">
        <f t="shared" si="11"/>
        <v>96.184926219596548</v>
      </c>
    </row>
    <row r="70" spans="1:9" ht="19.5" customHeight="1" x14ac:dyDescent="0.2">
      <c r="A70" s="76" t="s">
        <v>59</v>
      </c>
      <c r="B70" s="55" t="s">
        <v>60</v>
      </c>
      <c r="C70" s="57">
        <v>6800</v>
      </c>
      <c r="D70" s="57">
        <v>767.4</v>
      </c>
      <c r="E70" s="57">
        <v>440.75700000000001</v>
      </c>
      <c r="F70" s="89">
        <f t="shared" si="10"/>
        <v>-326.64299999999997</v>
      </c>
      <c r="G70" s="23">
        <f t="shared" si="11"/>
        <v>57.435105551211883</v>
      </c>
    </row>
    <row r="71" spans="1:9" ht="18.75" customHeight="1" x14ac:dyDescent="0.2">
      <c r="A71" s="82" t="s">
        <v>61</v>
      </c>
      <c r="B71" s="67" t="s">
        <v>62</v>
      </c>
      <c r="C71" s="25">
        <f>C72</f>
        <v>6500</v>
      </c>
      <c r="D71" s="25">
        <f>D72</f>
        <v>50</v>
      </c>
      <c r="E71" s="25">
        <f>E72</f>
        <v>0</v>
      </c>
      <c r="F71" s="90">
        <f t="shared" si="10"/>
        <v>-50</v>
      </c>
      <c r="G71" s="39">
        <f t="shared" si="11"/>
        <v>0</v>
      </c>
    </row>
    <row r="72" spans="1:9" s="8" customFormat="1" ht="28.5" customHeight="1" x14ac:dyDescent="0.2">
      <c r="A72" s="76" t="s">
        <v>72</v>
      </c>
      <c r="B72" s="15" t="s">
        <v>63</v>
      </c>
      <c r="C72" s="22">
        <v>6500</v>
      </c>
      <c r="D72" s="22">
        <v>50</v>
      </c>
      <c r="E72" s="22">
        <v>0</v>
      </c>
      <c r="F72" s="89">
        <f>E72-D72</f>
        <v>-50</v>
      </c>
      <c r="G72" s="23">
        <f>E72/D72*100</f>
        <v>0</v>
      </c>
    </row>
    <row r="73" spans="1:9" s="8" customFormat="1" ht="20.25" customHeight="1" x14ac:dyDescent="0.2">
      <c r="A73" s="69" t="s">
        <v>64</v>
      </c>
      <c r="B73" s="24" t="s">
        <v>65</v>
      </c>
      <c r="C73" s="25">
        <v>22</v>
      </c>
      <c r="D73" s="25">
        <v>0</v>
      </c>
      <c r="E73" s="25">
        <v>0</v>
      </c>
      <c r="F73" s="90">
        <f>E73-D73</f>
        <v>0</v>
      </c>
      <c r="G73" s="39">
        <f>IF(D73=0,0,E73/D73*100)</f>
        <v>0</v>
      </c>
    </row>
    <row r="74" spans="1:9" ht="17.25" customHeight="1" x14ac:dyDescent="0.2">
      <c r="A74" s="69" t="s">
        <v>100</v>
      </c>
      <c r="B74" s="24" t="s">
        <v>101</v>
      </c>
      <c r="C74" s="25">
        <v>1700</v>
      </c>
      <c r="D74" s="25">
        <v>65</v>
      </c>
      <c r="E74" s="25">
        <v>0</v>
      </c>
      <c r="F74" s="90">
        <f>E74-D74</f>
        <v>-65</v>
      </c>
      <c r="G74" s="39">
        <f>E74/D74*100</f>
        <v>0</v>
      </c>
      <c r="I74" s="5"/>
    </row>
    <row r="75" spans="1:9" ht="21" customHeight="1" x14ac:dyDescent="0.2">
      <c r="A75" s="103" t="s">
        <v>1</v>
      </c>
      <c r="B75" s="104"/>
      <c r="C75" s="34">
        <f>C9+C14+C24+C36+C55+C60+C67+C71+C73+C74</f>
        <v>176539.06299999999</v>
      </c>
      <c r="D75" s="34">
        <f t="shared" ref="D75:E75" si="15">D9+D14+D24+D36+D55+D60+D67+D71+D73+D74</f>
        <v>26129.236000000001</v>
      </c>
      <c r="E75" s="34">
        <f t="shared" si="15"/>
        <v>22331.383999999998</v>
      </c>
      <c r="F75" s="35">
        <f>E75-D75</f>
        <v>-3797.8520000000026</v>
      </c>
      <c r="G75" s="19">
        <f>E75/D75*100</f>
        <v>85.465124200340185</v>
      </c>
    </row>
    <row r="76" spans="1:9" ht="19.5" customHeight="1" x14ac:dyDescent="0.2">
      <c r="A76" s="33"/>
      <c r="B76" s="48" t="s">
        <v>6</v>
      </c>
      <c r="C76" s="63"/>
      <c r="D76" s="66"/>
      <c r="E76" s="66"/>
      <c r="F76" s="63"/>
      <c r="G76" s="64"/>
    </row>
    <row r="77" spans="1:9" ht="15.75" x14ac:dyDescent="0.2">
      <c r="A77" s="30"/>
      <c r="B77" s="36" t="s">
        <v>3</v>
      </c>
      <c r="C77" s="37">
        <f>SUM(C78:C81)</f>
        <v>3798.6</v>
      </c>
      <c r="D77" s="37">
        <f t="shared" ref="D77:E77" si="16">SUM(D78:D81)</f>
        <v>737.44600000000003</v>
      </c>
      <c r="E77" s="37">
        <f t="shared" si="16"/>
        <v>469.72299999999996</v>
      </c>
      <c r="F77" s="94">
        <f t="shared" ref="F77:F82" si="17">E77-D77</f>
        <v>-267.72300000000007</v>
      </c>
      <c r="G77" s="38">
        <f t="shared" ref="G77:G82" si="18">E77/D77*100</f>
        <v>63.695918074001348</v>
      </c>
    </row>
    <row r="78" spans="1:9" ht="18.75" customHeight="1" x14ac:dyDescent="0.2">
      <c r="A78" s="30" t="s">
        <v>22</v>
      </c>
      <c r="B78" s="15" t="s">
        <v>43</v>
      </c>
      <c r="C78" s="31">
        <v>26</v>
      </c>
      <c r="D78" s="31">
        <v>4.3330000000000002</v>
      </c>
      <c r="E78" s="31">
        <v>6.0000000000000001E-3</v>
      </c>
      <c r="F78" s="95">
        <f t="shared" si="17"/>
        <v>-4.327</v>
      </c>
      <c r="G78" s="53">
        <f t="shared" si="18"/>
        <v>0.13847219016847448</v>
      </c>
    </row>
    <row r="79" spans="1:9" ht="18" customHeight="1" x14ac:dyDescent="0.2">
      <c r="A79" s="30" t="s">
        <v>21</v>
      </c>
      <c r="B79" s="15" t="s">
        <v>2</v>
      </c>
      <c r="C79" s="31">
        <v>3745.6</v>
      </c>
      <c r="D79" s="31">
        <v>624.26700000000005</v>
      </c>
      <c r="E79" s="31">
        <v>362.077</v>
      </c>
      <c r="F79" s="95">
        <f t="shared" si="17"/>
        <v>-262.19000000000005</v>
      </c>
      <c r="G79" s="53">
        <f t="shared" si="18"/>
        <v>58.000342802038233</v>
      </c>
    </row>
    <row r="80" spans="1:9" ht="20.25" customHeight="1" x14ac:dyDescent="0.2">
      <c r="A80" s="30" t="s">
        <v>29</v>
      </c>
      <c r="B80" s="15" t="s">
        <v>41</v>
      </c>
      <c r="C80" s="31">
        <v>27</v>
      </c>
      <c r="D80" s="31">
        <v>4.5</v>
      </c>
      <c r="E80" s="31">
        <v>3.294</v>
      </c>
      <c r="F80" s="95">
        <f>E80-D80</f>
        <v>-1.206</v>
      </c>
      <c r="G80" s="53">
        <f>E80/D80*100</f>
        <v>73.2</v>
      </c>
    </row>
    <row r="81" spans="1:7" ht="20.25" customHeight="1" x14ac:dyDescent="0.2">
      <c r="A81" s="30" t="s">
        <v>32</v>
      </c>
      <c r="B81" s="15" t="s">
        <v>104</v>
      </c>
      <c r="C81" s="31">
        <v>0</v>
      </c>
      <c r="D81" s="31">
        <v>104.346</v>
      </c>
      <c r="E81" s="31">
        <v>104.346</v>
      </c>
      <c r="F81" s="95">
        <f>E81-D81</f>
        <v>0</v>
      </c>
      <c r="G81" s="53">
        <f>E81/D81*100</f>
        <v>100</v>
      </c>
    </row>
    <row r="82" spans="1:7" ht="19.5" customHeight="1" x14ac:dyDescent="0.2">
      <c r="A82" s="30"/>
      <c r="B82" s="36" t="s">
        <v>13</v>
      </c>
      <c r="C82" s="37">
        <f>SUM(C83:C90)</f>
        <v>20381.002999999997</v>
      </c>
      <c r="D82" s="37">
        <f t="shared" ref="D82:E82" si="19">SUM(D83:D90)</f>
        <v>708.05100000000004</v>
      </c>
      <c r="E82" s="37">
        <f t="shared" si="19"/>
        <v>0</v>
      </c>
      <c r="F82" s="94">
        <f t="shared" si="17"/>
        <v>-708.05100000000004</v>
      </c>
      <c r="G82" s="38">
        <f t="shared" si="18"/>
        <v>0</v>
      </c>
    </row>
    <row r="83" spans="1:7" s="46" customFormat="1" ht="17.25" customHeight="1" x14ac:dyDescent="0.2">
      <c r="A83" s="83" t="s">
        <v>21</v>
      </c>
      <c r="B83" s="70" t="s">
        <v>2</v>
      </c>
      <c r="C83" s="72">
        <v>5874.29</v>
      </c>
      <c r="D83" s="72">
        <v>38.051000000000002</v>
      </c>
      <c r="E83" s="72">
        <v>0</v>
      </c>
      <c r="F83" s="96">
        <f t="shared" ref="F83:F95" si="20">E83-D83</f>
        <v>-38.051000000000002</v>
      </c>
      <c r="G83" s="28">
        <f t="shared" ref="G83:G93" si="21">IF(D83=0,0,E83/D83*100)</f>
        <v>0</v>
      </c>
    </row>
    <row r="84" spans="1:7" s="46" customFormat="1" ht="17.25" customHeight="1" x14ac:dyDescent="0.2">
      <c r="A84" s="83" t="s">
        <v>27</v>
      </c>
      <c r="B84" s="70" t="s">
        <v>45</v>
      </c>
      <c r="C84" s="72">
        <v>1089.6949999999999</v>
      </c>
      <c r="D84" s="72">
        <v>670</v>
      </c>
      <c r="E84" s="71">
        <v>0</v>
      </c>
      <c r="F84" s="96">
        <f t="shared" si="20"/>
        <v>-670</v>
      </c>
      <c r="G84" s="28">
        <f>IF(D84=0,0,E84/D84*100)</f>
        <v>0</v>
      </c>
    </row>
    <row r="85" spans="1:7" s="46" customFormat="1" ht="21" customHeight="1" x14ac:dyDescent="0.2">
      <c r="A85" s="69" t="s">
        <v>70</v>
      </c>
      <c r="B85" s="24" t="s">
        <v>71</v>
      </c>
      <c r="C85" s="72">
        <v>2707.12</v>
      </c>
      <c r="D85" s="72">
        <v>0</v>
      </c>
      <c r="E85" s="72">
        <v>0</v>
      </c>
      <c r="F85" s="96">
        <f t="shared" si="20"/>
        <v>0</v>
      </c>
      <c r="G85" s="28">
        <f>IF(D85=0,0,E85/D85*100)</f>
        <v>0</v>
      </c>
    </row>
    <row r="86" spans="1:7" ht="19.5" customHeight="1" x14ac:dyDescent="0.2">
      <c r="A86" s="69" t="s">
        <v>66</v>
      </c>
      <c r="B86" s="87" t="s">
        <v>67</v>
      </c>
      <c r="C86" s="25">
        <v>707.87099999999998</v>
      </c>
      <c r="D86" s="25">
        <v>0</v>
      </c>
      <c r="E86" s="25">
        <v>0</v>
      </c>
      <c r="F86" s="96">
        <f t="shared" si="20"/>
        <v>0</v>
      </c>
      <c r="G86" s="28">
        <f t="shared" si="21"/>
        <v>0</v>
      </c>
    </row>
    <row r="87" spans="1:7" ht="21.75" customHeight="1" x14ac:dyDescent="0.2">
      <c r="A87" s="69" t="s">
        <v>74</v>
      </c>
      <c r="B87" s="87" t="s">
        <v>75</v>
      </c>
      <c r="C87" s="25">
        <v>3300</v>
      </c>
      <c r="D87" s="25">
        <v>0</v>
      </c>
      <c r="E87" s="25">
        <v>0</v>
      </c>
      <c r="F87" s="96">
        <f t="shared" si="20"/>
        <v>0</v>
      </c>
      <c r="G87" s="28">
        <f t="shared" si="21"/>
        <v>0</v>
      </c>
    </row>
    <row r="88" spans="1:7" ht="21" customHeight="1" x14ac:dyDescent="0.2">
      <c r="A88" s="69" t="s">
        <v>77</v>
      </c>
      <c r="B88" s="67" t="s">
        <v>80</v>
      </c>
      <c r="C88" s="25">
        <v>2967.9270000000001</v>
      </c>
      <c r="D88" s="25">
        <v>0</v>
      </c>
      <c r="E88" s="25">
        <v>0</v>
      </c>
      <c r="F88" s="96">
        <f t="shared" si="20"/>
        <v>0</v>
      </c>
      <c r="G88" s="28">
        <f>IF(D88=0,0,E88/D88*100)</f>
        <v>0</v>
      </c>
    </row>
    <row r="89" spans="1:7" ht="18.75" customHeight="1" x14ac:dyDescent="0.2">
      <c r="A89" s="69" t="s">
        <v>87</v>
      </c>
      <c r="B89" s="67" t="s">
        <v>88</v>
      </c>
      <c r="C89" s="25">
        <v>48</v>
      </c>
      <c r="D89" s="25">
        <v>0</v>
      </c>
      <c r="E89" s="25">
        <v>0</v>
      </c>
      <c r="F89" s="96">
        <f t="shared" si="20"/>
        <v>0</v>
      </c>
      <c r="G89" s="28">
        <f>IF(D89=0,0,E89/D89*100)</f>
        <v>0</v>
      </c>
    </row>
    <row r="90" spans="1:7" ht="28.5" customHeight="1" x14ac:dyDescent="0.2">
      <c r="A90" s="69" t="s">
        <v>105</v>
      </c>
      <c r="B90" s="67" t="s">
        <v>106</v>
      </c>
      <c r="C90" s="25">
        <v>3686.1</v>
      </c>
      <c r="D90" s="25">
        <v>0</v>
      </c>
      <c r="E90" s="25">
        <v>0</v>
      </c>
      <c r="F90" s="96">
        <f t="shared" si="20"/>
        <v>0</v>
      </c>
      <c r="G90" s="28">
        <f>IF(D90=0,0,E90/D90*100)</f>
        <v>0</v>
      </c>
    </row>
    <row r="91" spans="1:7" ht="66.75" customHeight="1" x14ac:dyDescent="0.2">
      <c r="A91" s="69" t="s">
        <v>92</v>
      </c>
      <c r="B91" s="67" t="s">
        <v>93</v>
      </c>
      <c r="C91" s="25">
        <v>15</v>
      </c>
      <c r="D91" s="25">
        <v>2.4</v>
      </c>
      <c r="E91" s="25">
        <v>0</v>
      </c>
      <c r="F91" s="96">
        <f t="shared" si="20"/>
        <v>-2.4</v>
      </c>
      <c r="G91" s="28">
        <f t="shared" si="21"/>
        <v>0</v>
      </c>
    </row>
    <row r="92" spans="1:7" ht="17.25" customHeight="1" x14ac:dyDescent="0.2">
      <c r="A92" s="69" t="s">
        <v>68</v>
      </c>
      <c r="B92" s="87" t="s">
        <v>4</v>
      </c>
      <c r="C92" s="25">
        <v>33.6</v>
      </c>
      <c r="D92" s="25">
        <v>6.8</v>
      </c>
      <c r="E92" s="25">
        <v>0</v>
      </c>
      <c r="F92" s="96">
        <f t="shared" si="20"/>
        <v>-6.8</v>
      </c>
      <c r="G92" s="28">
        <f t="shared" si="21"/>
        <v>0</v>
      </c>
    </row>
    <row r="93" spans="1:7" ht="18.75" hidden="1" customHeight="1" x14ac:dyDescent="0.2">
      <c r="A93" s="20"/>
      <c r="B93" s="47"/>
      <c r="C93" s="25"/>
      <c r="D93" s="25"/>
      <c r="E93" s="25"/>
      <c r="F93" s="97">
        <f t="shared" si="20"/>
        <v>0</v>
      </c>
      <c r="G93" s="28">
        <f t="shared" si="21"/>
        <v>0</v>
      </c>
    </row>
    <row r="94" spans="1:7" ht="16.5" customHeight="1" x14ac:dyDescent="0.2">
      <c r="A94" s="100" t="s">
        <v>5</v>
      </c>
      <c r="B94" s="100"/>
      <c r="C94" s="40">
        <f>C77+C82+C91+C92</f>
        <v>24228.202999999994</v>
      </c>
      <c r="D94" s="40">
        <f t="shared" ref="D94:E94" si="22">D77+D82+D91+D92</f>
        <v>1454.6970000000001</v>
      </c>
      <c r="E94" s="40">
        <f t="shared" si="22"/>
        <v>469.72299999999996</v>
      </c>
      <c r="F94" s="94">
        <f t="shared" si="20"/>
        <v>-984.97400000000016</v>
      </c>
      <c r="G94" s="38">
        <f>E94/D94*100</f>
        <v>32.29009202603703</v>
      </c>
    </row>
    <row r="95" spans="1:7" ht="18.75" customHeight="1" x14ac:dyDescent="0.2">
      <c r="A95" s="102" t="s">
        <v>7</v>
      </c>
      <c r="B95" s="102"/>
      <c r="C95" s="34">
        <f>C75+C94</f>
        <v>200767.266</v>
      </c>
      <c r="D95" s="34">
        <f>D75+D94</f>
        <v>27583.933000000001</v>
      </c>
      <c r="E95" s="34">
        <f>E75+E94</f>
        <v>22801.106999999996</v>
      </c>
      <c r="F95" s="35">
        <f t="shared" si="20"/>
        <v>-4782.8260000000046</v>
      </c>
      <c r="G95" s="19">
        <f>E95/D95*100</f>
        <v>82.660826503602649</v>
      </c>
    </row>
    <row r="96" spans="1:7" ht="0.75" hidden="1" customHeight="1" x14ac:dyDescent="0.25">
      <c r="A96" s="1"/>
      <c r="B96" s="2"/>
      <c r="C96" s="4"/>
      <c r="D96" s="4"/>
      <c r="E96" s="4"/>
      <c r="F96" s="13"/>
      <c r="G96" s="4"/>
    </row>
    <row r="97" spans="1:7" ht="21.75" customHeight="1" x14ac:dyDescent="0.25">
      <c r="A97" s="14"/>
      <c r="B97" s="99"/>
      <c r="C97" s="99"/>
      <c r="D97" s="99"/>
      <c r="E97" s="99"/>
      <c r="F97" s="99"/>
      <c r="G97" s="99"/>
    </row>
    <row r="98" spans="1:7" ht="14.25" customHeight="1" x14ac:dyDescent="0.25">
      <c r="A98" s="14"/>
      <c r="B98" s="16" t="s">
        <v>20</v>
      </c>
      <c r="C98" s="16"/>
      <c r="D98" s="16"/>
      <c r="E98" s="14" t="s">
        <v>89</v>
      </c>
      <c r="F98" s="14"/>
      <c r="G98" s="14"/>
    </row>
    <row r="99" spans="1:7" ht="12" customHeight="1" x14ac:dyDescent="0.2">
      <c r="A99" s="9"/>
      <c r="B99" s="9"/>
    </row>
    <row r="100" spans="1:7" x14ac:dyDescent="0.2">
      <c r="A100" s="9"/>
      <c r="B100" s="59" t="s">
        <v>81</v>
      </c>
    </row>
  </sheetData>
  <customSheetViews>
    <customSheetView guid="{2C2CFF0B-8759-4E25-94E2-B667FE22E70B}" showRuler="0">
      <selection activeCell="A5" sqref="A5"/>
      <rowBreaks count="1" manualBreakCount="1">
        <brk id="53" max="16383" man="1"/>
      </rowBreaks>
      <pageMargins left="0.59055118110236227" right="0.39370078740157483" top="0.59055118110236227" bottom="0.59055118110236227" header="0.51181102362204722" footer="0.51181102362204722"/>
      <printOptions horizontalCentered="1"/>
      <pageSetup paperSize="9" scale="78" orientation="portrait" r:id="rId1"/>
      <headerFooter alignWithMargins="0"/>
    </customSheetView>
    <customSheetView guid="{60B70A26-12E7-443E-83DE-AF94588CA160}" hiddenRows="1" showRuler="0" topLeftCell="A55">
      <selection activeCell="C88" sqref="C88"/>
      <rowBreaks count="1" manualBreakCount="1">
        <brk id="54" max="16383" man="1"/>
      </rowBreaks>
      <pageMargins left="0.59055118110236227" right="0.39370078740157483" top="0.59055118110236227" bottom="0.59055118110236227" header="0.51181102362204722" footer="0.51181102362204722"/>
      <printOptions horizontalCentered="1"/>
      <pageSetup paperSize="9" scale="78" orientation="portrait" r:id="rId2"/>
      <headerFooter alignWithMargins="0"/>
    </customSheetView>
    <customSheetView guid="{356CC87D-C45A-423A-9572-F74069546E3E}" hiddenRows="1" showRuler="0">
      <selection activeCell="E6" sqref="E6:E7"/>
      <rowBreaks count="1" manualBreakCount="1">
        <brk id="53" max="16383" man="1"/>
      </rowBreaks>
      <pageMargins left="0.59055118110236227" right="0.39370078740157483" top="0.59055118110236227" bottom="0.59055118110236227" header="0.51181102362204722" footer="0.51181102362204722"/>
      <printOptions horizontalCentered="1"/>
      <pageSetup paperSize="9" scale="78" orientation="portrait" r:id="rId3"/>
      <headerFooter alignWithMargins="0"/>
    </customSheetView>
  </customSheetViews>
  <mergeCells count="15">
    <mergeCell ref="F1:G1"/>
    <mergeCell ref="B5:G5"/>
    <mergeCell ref="A2:G2"/>
    <mergeCell ref="A3:G3"/>
    <mergeCell ref="A4:G4"/>
    <mergeCell ref="B97:G97"/>
    <mergeCell ref="A94:B94"/>
    <mergeCell ref="A6:A7"/>
    <mergeCell ref="A95:B95"/>
    <mergeCell ref="A75:B75"/>
    <mergeCell ref="B6:B7"/>
    <mergeCell ref="C6:D6"/>
    <mergeCell ref="F6:F7"/>
    <mergeCell ref="G6:G7"/>
    <mergeCell ref="E6:E7"/>
  </mergeCells>
  <phoneticPr fontId="0" type="noConversion"/>
  <printOptions horizontalCentered="1"/>
  <pageMargins left="0.38" right="0.15748031496062992" top="0.5" bottom="0.17" header="0.51" footer="0.17"/>
  <pageSetup paperSize="9" scale="65" fitToHeight="2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</dc:creator>
  <cp:lastModifiedBy>финупр4</cp:lastModifiedBy>
  <cp:lastPrinted>2021-03-02T06:51:52Z</cp:lastPrinted>
  <dcterms:created xsi:type="dcterms:W3CDTF">2004-01-28T08:01:03Z</dcterms:created>
  <dcterms:modified xsi:type="dcterms:W3CDTF">2021-03-02T07:07:15Z</dcterms:modified>
</cp:coreProperties>
</file>