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1275" windowWidth="11310" windowHeight="7725" tabRatio="822" firstSheet="2" activeTab="5"/>
  </bookViews>
  <sheets>
    <sheet name="temp" sheetId="1" state="hidden" r:id="rId1"/>
    <sheet name="pr" sheetId="2" state="hidden" r:id="rId2"/>
    <sheet name="Заполнить" sheetId="3" r:id="rId3"/>
    <sheet name="1013 1014 1015 1016 1017" sheetId="4" r:id="rId4"/>
    <sheet name="1113" sheetId="5" r:id="rId5"/>
    <sheet name="1513" sheetId="6" r:id="rId6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3">'1013 1014 1015 1016 1017'!$A$1:$P$218</definedName>
    <definedName name="_xlnm.Print_Area" localSheetId="4">'1113'!$A$1:$P$182</definedName>
    <definedName name="_xlnm.Print_Area" localSheetId="5">'1513'!$A$1:$M$60</definedName>
  </definedNames>
  <calcPr fullCalcOnLoad="1"/>
</workbook>
</file>

<file path=xl/sharedStrings.xml><?xml version="1.0" encoding="utf-8"?>
<sst xmlns="http://schemas.openxmlformats.org/spreadsheetml/2006/main" count="1138" uniqueCount="608">
  <si>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</si>
  <si>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</si>
  <si>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</si>
  <si>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</si>
  <si>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</si>
  <si>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</si>
  <si>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</si>
  <si>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</si>
  <si>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</si>
  <si>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</si>
  <si>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>строк корисного використання</t>
  </si>
  <si>
    <t>Разом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</si>
  <si>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</si>
  <si>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</si>
  <si>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</si>
  <si>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</si>
  <si>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</si>
  <si>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</si>
  <si>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</si>
  <si>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</si>
  <si>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</si>
  <si>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</si>
  <si>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</si>
  <si>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</si>
  <si>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</si>
  <si>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</si>
  <si>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</si>
  <si>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 xml:space="preserve">Разом </t>
  </si>
  <si>
    <t>№
з/п</t>
  </si>
  <si>
    <t>Рахунок, субрахунок</t>
  </si>
  <si>
    <t>номенклатурний номер (за наявності)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</si>
  <si>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</si>
  <si>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Код ЭДРПОУ</t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</si>
  <si>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</si>
  <si>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</si>
  <si>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</si>
  <si>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</si>
  <si>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</si>
  <si>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</si>
  <si>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</si>
  <si>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</si>
  <si>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</si>
  <si>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</si>
  <si>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</si>
  <si>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</si>
  <si>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</si>
  <si>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</si>
  <si>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</si>
  <si>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</si>
  <si>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</si>
  <si>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</si>
  <si>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</si>
  <si>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</si>
  <si>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</si>
  <si>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</si>
  <si>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</si>
  <si>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</si>
  <si>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</si>
  <si>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</si>
  <si>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</si>
  <si>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</si>
  <si>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</si>
  <si>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</si>
  <si>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</si>
  <si>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</si>
  <si>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</si>
  <si>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</si>
  <si>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</si>
  <si>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</si>
  <si>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</si>
  <si>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</si>
  <si>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</si>
  <si>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</si>
  <si>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</si>
  <si>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</si>
  <si>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</si>
  <si>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</si>
  <si>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</si>
  <si>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</si>
  <si>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</si>
  <si>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</si>
  <si>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</si>
  <si>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</si>
  <si>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</si>
  <si>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</si>
  <si>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</si>
  <si>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</si>
  <si>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</si>
  <si>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</si>
  <si>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</si>
  <si>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</si>
  <si>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</si>
  <si>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</si>
  <si>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</si>
  <si>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</si>
  <si>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</si>
  <si>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</si>
  <si>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</si>
  <si>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</si>
  <si>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</si>
  <si>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</si>
  <si>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</si>
  <si>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</si>
  <si>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</si>
  <si>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</si>
  <si>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</si>
  <si>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</si>
  <si>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</si>
  <si>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</si>
  <si>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</si>
  <si>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</si>
  <si>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</si>
  <si>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</si>
  <si>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</si>
  <si>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</si>
  <si>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</si>
  <si>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</si>
  <si>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</si>
  <si>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</si>
  <si>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</si>
  <si>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</si>
  <si>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</si>
  <si>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</si>
  <si>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</si>
  <si>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</si>
  <si>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</si>
  <si>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</si>
  <si>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</si>
  <si>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</si>
  <si>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</si>
  <si>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</si>
  <si>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</si>
  <si>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</si>
  <si>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</si>
  <si>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</si>
  <si>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</si>
  <si>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</si>
  <si>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</si>
  <si>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</si>
  <si>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</si>
  <si>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</si>
  <si>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</si>
  <si>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</si>
  <si>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</si>
  <si>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</si>
  <si>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</si>
  <si>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</si>
  <si>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</si>
  <si>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</si>
  <si>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</si>
  <si>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</si>
  <si>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</si>
  <si>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</si>
  <si>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</si>
  <si>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</si>
  <si>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</si>
  <si>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</si>
  <si>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</si>
  <si>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</si>
  <si>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</si>
  <si>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</si>
  <si>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</si>
  <si>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</si>
  <si>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</si>
  <si>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</si>
  <si>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</si>
  <si>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</si>
  <si>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</si>
  <si>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</si>
  <si>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</si>
  <si>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</si>
  <si>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</si>
  <si>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</si>
  <si>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</si>
  <si>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</si>
  <si>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</si>
  <si>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</si>
  <si>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</si>
  <si>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</si>
  <si>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</si>
  <si>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</si>
  <si>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</si>
  <si>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</si>
  <si>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</si>
  <si>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</si>
  <si>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</si>
  <si>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</si>
  <si>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</si>
  <si>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</si>
  <si>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</si>
  <si>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</si>
  <si>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</si>
  <si>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</si>
  <si>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</si>
  <si>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</si>
  <si>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</si>
  <si>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</si>
  <si>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</si>
  <si>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</si>
  <si>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</si>
  <si>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</si>
  <si>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</si>
  <si>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</si>
  <si>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</si>
  <si>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</si>
  <si>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</si>
  <si>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</si>
  <si>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Питання, пропозиції або про помилки пишіть на форумі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</si>
  <si>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</si>
  <si>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</si>
  <si>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</si>
  <si>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</si>
  <si>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</si>
  <si>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</si>
  <si>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</si>
  <si>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</si>
  <si>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</si>
  <si>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</si>
  <si>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</si>
  <si>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</si>
  <si>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</si>
  <si>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</si>
  <si>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</si>
  <si>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</si>
  <si>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</si>
  <si>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</si>
  <si>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</si>
  <si>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</si>
  <si>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</si>
  <si>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</si>
  <si>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</si>
  <si>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</si>
  <si>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</si>
  <si>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</si>
  <si>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</si>
  <si>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</si>
  <si>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Манченківська селищна рада</t>
  </si>
  <si>
    <t>04396710</t>
  </si>
  <si>
    <t>«31» грудня 2020 р. №267</t>
  </si>
  <si>
    <t>Заступник голови комісії</t>
  </si>
  <si>
    <t>«___» лютий 2021 р.</t>
  </si>
  <si>
    <t>«01» січня 2021 р.</t>
  </si>
  <si>
    <t>«___» січень 2021 р.</t>
  </si>
  <si>
    <t>будівля (сел. рада)</t>
  </si>
  <si>
    <t>хозсарай  (сел. рада)</t>
  </si>
  <si>
    <t>вбиральня кирпична  (сел. рада)</t>
  </si>
  <si>
    <t>шт.</t>
  </si>
  <si>
    <t xml:space="preserve">огорожа металева  (сел. рада) </t>
  </si>
  <si>
    <t>огорожа ж/бет.  (сел. рада)</t>
  </si>
  <si>
    <t>Сергій КИСЛИЙ</t>
  </si>
  <si>
    <t>Алла АЛЬБОЩА</t>
  </si>
  <si>
    <t>Наталія КОМІР</t>
  </si>
  <si>
    <t>«___» _______________ 2021 р.</t>
  </si>
  <si>
    <t>котел</t>
  </si>
  <si>
    <t xml:space="preserve">комп'ютер </t>
  </si>
  <si>
    <t>принтер</t>
  </si>
  <si>
    <t>модем</t>
  </si>
  <si>
    <t>комп'ютер ЛОС</t>
  </si>
  <si>
    <t>компьютер</t>
  </si>
  <si>
    <t>котел Маяк 25 т</t>
  </si>
  <si>
    <t>принтер Самсунг</t>
  </si>
  <si>
    <t>муз.центр</t>
  </si>
  <si>
    <t>проігрователь "lg"</t>
  </si>
  <si>
    <t>комп'ютер "айсер"</t>
  </si>
  <si>
    <t>сист.блок Pentium G4400/Gigabyte GAН110M-S2V/DDR4 4Gb/ATX 400N/клавіатура+миша</t>
  </si>
  <si>
    <t>сист.блок Pentium G4400/Gigabyte GAН110M-S2V/DDR4 4Gb/ATX 460N/клавіатура+миша</t>
  </si>
  <si>
    <t>пич.маш. "Ятрань"</t>
  </si>
  <si>
    <t>шафа книжна</t>
  </si>
  <si>
    <t>шафа для одягу</t>
  </si>
  <si>
    <t xml:space="preserve">стіл палірований </t>
  </si>
  <si>
    <t>комплект меблів</t>
  </si>
  <si>
    <t>кутовий стіл 1400*1600 1400*1600</t>
  </si>
  <si>
    <t>шафа для документів з картотекою 1100*350*2150</t>
  </si>
  <si>
    <t>стіл кутовий з царгою до полу 1500*1800</t>
  </si>
  <si>
    <t>сейф</t>
  </si>
  <si>
    <t>шафа металева</t>
  </si>
  <si>
    <t>шафа книжкова</t>
  </si>
  <si>
    <t>стіл 2-х тум.</t>
  </si>
  <si>
    <t xml:space="preserve">стіл </t>
  </si>
  <si>
    <t>стіл жур. пол.</t>
  </si>
  <si>
    <t>стіл палірований</t>
  </si>
  <si>
    <t xml:space="preserve">стіл письмовий </t>
  </si>
  <si>
    <t>рукомийник</t>
  </si>
  <si>
    <t>тумбочка</t>
  </si>
  <si>
    <t>стул</t>
  </si>
  <si>
    <t xml:space="preserve">крісло театральне </t>
  </si>
  <si>
    <t>вішалка металева</t>
  </si>
  <si>
    <t>телефон</t>
  </si>
  <si>
    <t xml:space="preserve">вішалка дерев'яна </t>
  </si>
  <si>
    <t>муссорка</t>
  </si>
  <si>
    <t>люстра</t>
  </si>
  <si>
    <t xml:space="preserve">підставка під календарики </t>
  </si>
  <si>
    <t>жалюзи</t>
  </si>
  <si>
    <t>лоток горизонтальний</t>
  </si>
  <si>
    <t xml:space="preserve">доріжка коврова </t>
  </si>
  <si>
    <t>чайник</t>
  </si>
  <si>
    <t>карта Манченки</t>
  </si>
  <si>
    <t>часи настінні</t>
  </si>
  <si>
    <t xml:space="preserve">стіл комп'ютерний </t>
  </si>
  <si>
    <t xml:space="preserve">крісло офісне </t>
  </si>
  <si>
    <t>факс</t>
  </si>
  <si>
    <t>дорожка ковровая 7 м</t>
  </si>
  <si>
    <t>канцелярський набір</t>
  </si>
  <si>
    <t>лоток вертикальний</t>
  </si>
  <si>
    <t>калькулятор "Ас1стант"</t>
  </si>
  <si>
    <t>лампа настільна</t>
  </si>
  <si>
    <t>обігрівач</t>
  </si>
  <si>
    <t>стіл "СКМ-1"</t>
  </si>
  <si>
    <t>вивіска</t>
  </si>
  <si>
    <t>стіл</t>
  </si>
  <si>
    <t>крісла для актової зали</t>
  </si>
  <si>
    <t>вішак стаціонарний</t>
  </si>
  <si>
    <t>стільці офісні</t>
  </si>
  <si>
    <t>засіб К31 "Securet Token-337 mini"</t>
  </si>
  <si>
    <t xml:space="preserve">карниз білий з кріпленням </t>
  </si>
  <si>
    <t>лабрикен</t>
  </si>
  <si>
    <t xml:space="preserve">штора </t>
  </si>
  <si>
    <t xml:space="preserve">гардина </t>
  </si>
  <si>
    <t>штора на сцену з карнизом</t>
  </si>
  <si>
    <t xml:space="preserve">комплект штор </t>
  </si>
  <si>
    <t>монитор PHILIPS 21.5</t>
  </si>
  <si>
    <t>система акуст. SVEN314</t>
  </si>
  <si>
    <t>принтер Сanon i-SENSYS MF3010</t>
  </si>
  <si>
    <t>шафа для документів 900*350*2100</t>
  </si>
  <si>
    <t>шафа для одежі 500*350*2100</t>
  </si>
  <si>
    <t>прямий стіл 1400*600*750</t>
  </si>
  <si>
    <t>стіл прямий з царгою до полу 1500*600*750</t>
  </si>
  <si>
    <t>тумба мобільна 450*400*550</t>
  </si>
  <si>
    <t>шафа для одежі з дзеркалом 700*500*2100</t>
  </si>
  <si>
    <t>шафа для документів з віткритими шухлядами 900*350*2100</t>
  </si>
  <si>
    <t>11130134-163</t>
  </si>
  <si>
    <t>11130165-172</t>
  </si>
  <si>
    <t>11130177-179</t>
  </si>
  <si>
    <t>11130301-313</t>
  </si>
  <si>
    <t>11130314-324</t>
  </si>
  <si>
    <t>11130325-338</t>
  </si>
  <si>
    <t>11130339-351</t>
  </si>
  <si>
    <t>11130354-355</t>
  </si>
  <si>
    <t>11130356-357</t>
  </si>
  <si>
    <t>11130367-368</t>
  </si>
  <si>
    <t>стіл кутовий без шухляд 1400*1500</t>
  </si>
  <si>
    <t>тумба мобільна під кутові столи</t>
  </si>
  <si>
    <t>стенд настінний 1600*1000</t>
  </si>
  <si>
    <t>стенд настінний 1100*1300</t>
  </si>
  <si>
    <t>драбина розскладна</t>
  </si>
  <si>
    <t>двухстороній банер 6,0м х 2,0м</t>
  </si>
  <si>
    <t>банер 6,1м х 2,6м</t>
  </si>
  <si>
    <t>банер для шкільного фриза 14,6м х 6м</t>
  </si>
  <si>
    <t>банер на клільний фасад 5 х 3м</t>
  </si>
  <si>
    <t>11130377-378</t>
  </si>
  <si>
    <t>11130379-380</t>
  </si>
  <si>
    <t>11130381-383</t>
  </si>
  <si>
    <t>лопата</t>
  </si>
  <si>
    <t>совок з віником</t>
  </si>
  <si>
    <t>швабра дер.</t>
  </si>
  <si>
    <t>печать і штамп комп.</t>
  </si>
  <si>
    <t>штамп</t>
  </si>
  <si>
    <t>вогнегасник ВП-2</t>
  </si>
  <si>
    <t>щит УПЩ віткритого типу у зборі</t>
  </si>
  <si>
    <t>Перший заступник міського голови з питань діяльності виконавчих органів ради</t>
  </si>
  <si>
    <t>Вячеслав РУБАН</t>
  </si>
  <si>
    <t>Заступник міського голови з питань діяльності виконавчих органів ради</t>
  </si>
  <si>
    <t xml:space="preserve">Головний бухгалтер відділу бухгалтерського обліку </t>
  </si>
  <si>
    <t>Віталій МАСЛАК</t>
  </si>
  <si>
    <t>Віта ЧЕРЕПАХА</t>
  </si>
  <si>
    <t>Юлія ПАВЛЕНКО</t>
  </si>
  <si>
    <t>Бухгалтер Манченківської селищної ради</t>
  </si>
  <si>
    <t>Начальник відділу з питань розвитку інфраструктури міста та благоустрою</t>
  </si>
  <si>
    <t>Головний спеціаліст відділу з питань розвитку інфраструктури міста та благоустрою</t>
  </si>
  <si>
    <t>Додаток</t>
  </si>
  <si>
    <t>до  рішення           сесії   VIIIскликання</t>
  </si>
  <si>
    <t>Люботинської міської ради</t>
  </si>
  <si>
    <t>від                                     №</t>
  </si>
  <si>
    <t xml:space="preserve">бензопила МS 180, 35 см STIHL </t>
  </si>
  <si>
    <t>8-ми кварт.жит.буд. (вул. Пушкіна, 4)</t>
  </si>
  <si>
    <t>докум.відсут.</t>
  </si>
  <si>
    <t>16-ти кварт.жит.буд. (вул. Станційна,3)</t>
  </si>
  <si>
    <t>житл. буд. 2-пов. з сараєм (вул. Гагаріна,15)</t>
  </si>
  <si>
    <t>житл. буд. 2-пов. з сараєм (вул. Гагаріна,16)</t>
  </si>
  <si>
    <t>житл. буд. 2-пов. з сараєм (вул. Гагаріна,17)</t>
  </si>
  <si>
    <t>житл. буд. 2-пов. з сараєм (вул. Гагаріна,18)</t>
  </si>
  <si>
    <t>житловий будинок (вул. Гагаріна,7)</t>
  </si>
  <si>
    <t>житловий будинок (вул. Фабрична,8)</t>
  </si>
  <si>
    <t>житловий будинок (пров. Гагаріна,9)</t>
  </si>
  <si>
    <t>житловий будинок (пров. Гагаріна,1)</t>
  </si>
  <si>
    <t>житловий будинок (вул. Фабрична,6)</t>
  </si>
  <si>
    <t>житловий будинок (пров.Гагаріна,3)</t>
  </si>
  <si>
    <t xml:space="preserve">залишкова варітсь </t>
  </si>
  <si>
    <t>Всього 1013</t>
  </si>
  <si>
    <t>Всього 1014</t>
  </si>
  <si>
    <t>Всього1016</t>
  </si>
  <si>
    <t>Всього 1513</t>
  </si>
  <si>
    <t>Всього1812</t>
  </si>
  <si>
    <t>арт.свердловина (в т.ч. водопровідні мережі 180м. Ємкість для води 2шт) 1974рік</t>
  </si>
  <si>
    <t xml:space="preserve">шт. </t>
  </si>
  <si>
    <t>водопровідні мережі 3 км, в тому числі водопровідна вежа 1 шт. арт свердловини 2шт 1960рік</t>
  </si>
  <si>
    <t>агрегат насосний ЕВВ6-6,3-125 (Травневе)</t>
  </si>
  <si>
    <t>підстанція насосна 1960 рік</t>
  </si>
  <si>
    <t>насос свердловинний Woriex ST 35-27 3*400В без пульта сверд. Травневе 2018рік</t>
  </si>
  <si>
    <t>насос занурювальний Pedroiio 4SR6/23-PD-свердловинний с. Травневе 2018</t>
  </si>
  <si>
    <t>гідрант пожежний Н-1,5м. GIR-04</t>
  </si>
  <si>
    <t>гідровкамулятор "AyuSystem" VAV 100 т.різ./част</t>
  </si>
  <si>
    <t>лічильник ел.ен. ЦЄ 6803И/1 ІТ 220В 10-100А 3фаз</t>
  </si>
  <si>
    <t>лічильник холодної води ЛК15х</t>
  </si>
  <si>
    <t>насос водолей БЦАЕ 1,2 80 У</t>
  </si>
  <si>
    <t>насос занурювальний Водолей БЦПЕ 1,2-80У</t>
  </si>
  <si>
    <t>насос погр. 80 Водолей 160/110 БЦПЕ-1,280У</t>
  </si>
  <si>
    <t>насос 100 Водолей 60/150 БЦПЕ-0,32 100У</t>
  </si>
  <si>
    <t>підставка пожежна прохідна ППДФ ду-100х100мм чавунна</t>
  </si>
  <si>
    <t>пульт керування для свердловинного насосу 2.2Кв.</t>
  </si>
  <si>
    <t>трансформатор струму Т 0,66 600/5</t>
  </si>
  <si>
    <t>житловий буд. 1-пов. (вул. Абрикосова, 22)</t>
  </si>
  <si>
    <t>відсутні</t>
  </si>
  <si>
    <t>житловий буд. 1-пов. (вул. Л.Українки,18)</t>
  </si>
  <si>
    <t>житловий буд. 1-пов. (вул. Культури, 33)</t>
  </si>
  <si>
    <t>житловий буд. 1-пов. (вул. Культури,16)</t>
  </si>
  <si>
    <t>житловий буд. 1-пов. (вул. Культури,24)</t>
  </si>
  <si>
    <t>житловий буд. 1-пов. (вул. культури,27)</t>
  </si>
  <si>
    <t>дорога асфальтована</t>
  </si>
  <si>
    <t>колодец с. Гурине</t>
  </si>
  <si>
    <t>пам'ятник (смт Манченки)</t>
  </si>
  <si>
    <t>пам'ятник (сел. Травневе)</t>
  </si>
  <si>
    <t>пам'ятник (сел. Ударне)</t>
  </si>
  <si>
    <t>знак жертвам голодом (смт Манченки)</t>
  </si>
  <si>
    <t>дороги з тверд.покр.</t>
  </si>
  <si>
    <t>дорога з твер. покрит.</t>
  </si>
  <si>
    <t>плита гранітна чорна 800*2250*80 (меморіальна дошка)</t>
  </si>
  <si>
    <t>плита гранітна чорна 900*800*50 (меморіальна дошка)</t>
  </si>
  <si>
    <t>101300002-5</t>
  </si>
  <si>
    <t>трансформатор (сел. Ударне)</t>
  </si>
  <si>
    <t>щит електричний вул.освіт</t>
  </si>
  <si>
    <t>комплект дитячого майданчику сел. Травневе</t>
  </si>
  <si>
    <t>автомобиль ВАЗ 2107</t>
  </si>
  <si>
    <t>Всього 1015</t>
  </si>
  <si>
    <t>яловець</t>
  </si>
  <si>
    <t>можевельник</t>
  </si>
  <si>
    <t>Всього 1017</t>
  </si>
  <si>
    <t>вулиця Крива</t>
  </si>
  <si>
    <t>п/м</t>
  </si>
  <si>
    <t>вулиця Маяковського</t>
  </si>
  <si>
    <t>провулок Маяковського</t>
  </si>
  <si>
    <t>в’їзд  Маяковського</t>
  </si>
  <si>
    <t>вулиця Покровська</t>
  </si>
  <si>
    <t>провулок Покровський</t>
  </si>
  <si>
    <t>в’їзд Покровський</t>
  </si>
  <si>
    <t>вулиця Пушкіна</t>
  </si>
  <si>
    <t>провулок Пушкіна</t>
  </si>
  <si>
    <t>в'їзд Пушкіна</t>
  </si>
  <si>
    <t>вулиця Залізнична</t>
  </si>
  <si>
    <t>вулиця Сковороди</t>
  </si>
  <si>
    <t>вулиця Садова</t>
  </si>
  <si>
    <t>провулок Садовий</t>
  </si>
  <si>
    <t>Вулиця Торгова</t>
  </si>
  <si>
    <t>вулиця Культури</t>
  </si>
  <si>
    <t>вулиця Лесі Українки</t>
  </si>
  <si>
    <t>провулок Лесі Українки</t>
  </si>
  <si>
    <t>вулиця Бородіна</t>
  </si>
  <si>
    <t>провулок Бородіна</t>
  </si>
  <si>
    <t>вулиця Коцюбинського</t>
  </si>
  <si>
    <t>провулок Коцюбинського</t>
  </si>
  <si>
    <t>вулиця Ударна</t>
  </si>
  <si>
    <t>провулок Ударний</t>
  </si>
  <si>
    <t>вулиця Шкільна</t>
  </si>
  <si>
    <t>провулок Шкільний</t>
  </si>
  <si>
    <t>вулиця  Дружби</t>
  </si>
  <si>
    <t>провулок Дружби</t>
  </si>
  <si>
    <t>вулиця Молодіжна</t>
  </si>
  <si>
    <t>провулок Спортивний</t>
  </si>
  <si>
    <t>в’їзд Спортивний</t>
  </si>
  <si>
    <t>вулиця Кільцева</t>
  </si>
  <si>
    <t>вулиця П. Барчана</t>
  </si>
  <si>
    <t>провулок П. Барчана</t>
  </si>
  <si>
    <t>вулиця Благодатна</t>
  </si>
  <si>
    <t>провулок Благодатний</t>
  </si>
  <si>
    <t>вулиця Абрикосова</t>
  </si>
  <si>
    <t>вулиця Майська</t>
  </si>
  <si>
    <t>провулок Майський</t>
  </si>
  <si>
    <t>в’їзд Майський</t>
  </si>
  <si>
    <t>тупик Майський</t>
  </si>
  <si>
    <t>вулиця Ботанічна</t>
  </si>
  <si>
    <t>вулиця Миру</t>
  </si>
  <si>
    <t>вулиця Троїцька</t>
  </si>
  <si>
    <t>провулок Троїцький</t>
  </si>
  <si>
    <t>вулиця Нова</t>
  </si>
  <si>
    <t>вулиця Фабрична</t>
  </si>
  <si>
    <t>провулок Фабричний</t>
  </si>
  <si>
    <t>вулиця Гагаріна</t>
  </si>
  <si>
    <t>провулок Гагаріна</t>
  </si>
  <si>
    <t>вулиця Польова</t>
  </si>
  <si>
    <t>Вулиця Зелена</t>
  </si>
  <si>
    <t>вулиця Караванська</t>
  </si>
  <si>
    <t>провулок Караванський</t>
  </si>
  <si>
    <t>тупик Караванський</t>
  </si>
  <si>
    <t>вулиця Люботинська</t>
  </si>
  <si>
    <t>вулиця Петропавлівська</t>
  </si>
  <si>
    <t>провулок Петропавлівський</t>
  </si>
  <si>
    <t>тупик Петропавлівський</t>
  </si>
  <si>
    <t xml:space="preserve">вулиця Любицька </t>
  </si>
  <si>
    <t>провулок Любицький</t>
  </si>
  <si>
    <t>вулиця Горького</t>
  </si>
  <si>
    <t>І‑й провулок Горького</t>
  </si>
  <si>
    <t>ІІ‑й провулок Горького</t>
  </si>
  <si>
    <t>І‑тупик Горького</t>
  </si>
  <si>
    <t>ІІ‑тупик Горького</t>
  </si>
  <si>
    <t>І‑й в’їзд Горького</t>
  </si>
  <si>
    <t>ІІ‑й в’їзд Горького</t>
  </si>
  <si>
    <t>вулиця Джерельна</t>
  </si>
  <si>
    <t>провулок Джерельний</t>
  </si>
  <si>
    <t>вулиця Грибна</t>
  </si>
  <si>
    <t>вулиця Чкалова</t>
  </si>
  <si>
    <t>вулиця Мічуріна</t>
  </si>
  <si>
    <t>вулиця Вільшанська</t>
  </si>
  <si>
    <t>вулиця Франка</t>
  </si>
  <si>
    <t>вулиця Дарвіна</t>
  </si>
  <si>
    <t>в’їзд Дарвіна</t>
  </si>
  <si>
    <t>вулиця Набережна</t>
  </si>
  <si>
    <t>провулок Набережний</t>
  </si>
  <si>
    <t>вулиця Чайковського</t>
  </si>
  <si>
    <t>провулок Чайковського</t>
  </si>
  <si>
    <t>вулиця Успішна</t>
  </si>
  <si>
    <t>вулиця Лугова</t>
  </si>
  <si>
    <t>вулиця Низова</t>
  </si>
  <si>
    <t>вулиця Лісова</t>
  </si>
  <si>
    <t>вуличне освітлення</t>
  </si>
  <si>
    <t>вул. осв. вул., пров. Чайковського</t>
  </si>
  <si>
    <t>гірка (в-д Спортивний)</t>
  </si>
  <si>
    <t>стол тенісний (сел. Ударне)</t>
  </si>
  <si>
    <t>карусель (в-д Спортивний)</t>
  </si>
  <si>
    <t>балансир (дит.майд. Л.Українки)</t>
  </si>
  <si>
    <t>гірка велика (дит.майд. Л.Українки)</t>
  </si>
  <si>
    <t>гойдалка подвійна (дит.майд. Л.Українки)</t>
  </si>
  <si>
    <t>пісочниця з навісом (дит.майд. Л.Українки)</t>
  </si>
  <si>
    <t>комплект дитячого майданчику с. Нестеренки</t>
  </si>
  <si>
    <t>балансир (в-д Спортивний)</t>
  </si>
  <si>
    <t>гойдалка подвійна (в-д Спортивний)</t>
  </si>
  <si>
    <t>пісочниця з навісом (в-д Спортивний)</t>
  </si>
  <si>
    <t>комплекс дитячий ігровий -дві вежі сел. Травневе</t>
  </si>
  <si>
    <t>балансир (сел.Барчани)</t>
  </si>
  <si>
    <t>гірка велика (сел.Барчани)</t>
  </si>
  <si>
    <t>гойдалка подвійна (сел.Барчани)</t>
  </si>
  <si>
    <t>спортивний комплекс "Мультиспорт"                                                                      (сел Ударне)</t>
  </si>
  <si>
    <t>проект на вул. осв.Торгова,Сковороди,Пушкіна</t>
  </si>
  <si>
    <t>проект на вул. осв.Гагаріна,Фабрична,Полева</t>
  </si>
  <si>
    <t xml:space="preserve">проект. вул. Чайковського </t>
  </si>
  <si>
    <t>проект. вул. Бор.Коц.Піон.Комс.Лесі Укр.</t>
  </si>
  <si>
    <t>проект на вул. осв.с. Мищенки, сел Ударне</t>
  </si>
  <si>
    <t>Всього 1018</t>
  </si>
  <si>
    <t>шведская стінка в комплексі (сел. Барчани)</t>
  </si>
  <si>
    <t>турнік 3-х рівневий (сел. Барчани)</t>
  </si>
  <si>
    <t>лавочка без спинки 1800х450х700 (в-д Спортивний)</t>
  </si>
  <si>
    <t>11130005-6</t>
  </si>
  <si>
    <t>пісочниця 2100х2100х340  (дит.майд. Благодатна)</t>
  </si>
  <si>
    <t>лавка М-172  (дит.майд. Благодатна)</t>
  </si>
  <si>
    <t>гойдалка-балансир (дит.майд.Благодатна)</t>
  </si>
  <si>
    <t>карусель (дит.майд. Благодатна)</t>
  </si>
  <si>
    <t>гірка мала (дит.майд. Благодатна)</t>
  </si>
  <si>
    <t>гойдалка подвійна (дит.майд. Благодатна)</t>
  </si>
  <si>
    <t>урна перекидна с фіксатором (дит.майд. Благодатна)</t>
  </si>
  <si>
    <t>навіс "грибок" з лавкою (дит.майд. Благодатна)</t>
  </si>
  <si>
    <t>місток (дит.майд. Благодатна)</t>
  </si>
  <si>
    <t>пісочниця 2100х2100х340 (дит.майд. Станційна)</t>
  </si>
  <si>
    <t>лавка М-172 (дит.майд. Станційна)</t>
  </si>
  <si>
    <t>гойдалка-балансир  (дит.майд. Станційна)</t>
  </si>
  <si>
    <t>карусель (дит.майд. Станційна)</t>
  </si>
  <si>
    <t>гірка мала (дит.майд. Станційна)</t>
  </si>
  <si>
    <t>гойдалка подвійна (дит.майд. Станційна)</t>
  </si>
  <si>
    <t>урна перекидна с фіксатором (дит.майд. Станційна)</t>
  </si>
  <si>
    <t>навіс "грибок" з лавкою (дит.майд. Станційна)</t>
  </si>
  <si>
    <t>місток (дит.майд. Станційна)</t>
  </si>
  <si>
    <t>паркова садова лавкабіля памятник Манченки</t>
  </si>
  <si>
    <t>1113104-105</t>
  </si>
  <si>
    <t>лавочка маленька металева (сел. Барчани)</t>
  </si>
  <si>
    <t>лавочки (памятник Травневе)</t>
  </si>
  <si>
    <t>1113157-160</t>
  </si>
  <si>
    <t>урни для смітття (памятник Травневе)</t>
  </si>
  <si>
    <t>1113161-162</t>
  </si>
  <si>
    <t>будівля смт Манченки, вул. Залізнична 1д</t>
  </si>
  <si>
    <t>сарай</t>
  </si>
  <si>
    <t>туалет</t>
  </si>
  <si>
    <t xml:space="preserve">парта-качалка (стол-качалка) </t>
  </si>
  <si>
    <t xml:space="preserve">м'які модуль-качалка "Зебра" </t>
  </si>
  <si>
    <t xml:space="preserve">м'які модуль-качалка "Овечка" </t>
  </si>
  <si>
    <t xml:space="preserve">м'які модулі "Столик зі стільцями" </t>
  </si>
  <si>
    <t>лавка садова 2050х500х845 подвір'я амбулаторії</t>
  </si>
  <si>
    <t>1113025-28</t>
  </si>
  <si>
    <t>урна перекидна с фіксатором подвір'я амбулаторії</t>
  </si>
  <si>
    <t>1113029-32</t>
  </si>
  <si>
    <t>забор односторонній "піщаннік" ажур подвір'я амбулаторії</t>
  </si>
  <si>
    <t>1113033-67</t>
  </si>
  <si>
    <t>1113070-103</t>
  </si>
  <si>
    <t>дверцята металеві 1000х1000 подвір'я амбулаторії</t>
  </si>
  <si>
    <t>дверцята металеві 1000х1500 подвір'я амбулаторії</t>
  </si>
  <si>
    <t>стовб "двійка"1700 подвір'я амбулаторії</t>
  </si>
  <si>
    <t>1113108-140</t>
  </si>
  <si>
    <t>стовб "трійка"2200 подвір'я амбулаторії</t>
  </si>
  <si>
    <t>1113141-146</t>
  </si>
  <si>
    <t>м'які модулі "Будівельник" (амбулаторія)</t>
  </si>
  <si>
    <t>кран шар. ГРП смт Манченки</t>
  </si>
  <si>
    <t>тех.докум.відсутня</t>
  </si>
  <si>
    <t>коректор обліку газу  ГРП смт Манченки</t>
  </si>
  <si>
    <t>докум.відсутня</t>
  </si>
  <si>
    <t>мотокоса FS120  STIHL нож 230-3</t>
  </si>
  <si>
    <t>висоторіз НТ 131</t>
  </si>
  <si>
    <t>газопровод Манченки 1020 м.</t>
  </si>
  <si>
    <t>газопровад Барчани 1,1</t>
  </si>
  <si>
    <t>копії докум.</t>
  </si>
  <si>
    <t>газопровад Горіхове</t>
  </si>
  <si>
    <t xml:space="preserve">проек.-докум.газ.сел.рада 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</si>
</sst>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.&quot;;\-#,##0&quot;гр.&quot;"/>
    <numFmt numFmtId="189" formatCode="#,##0&quot;гр.&quot;;[Red]\-#,##0&quot;гр.&quot;"/>
    <numFmt numFmtId="190" formatCode="#,##0.00&quot;гр.&quot;;\-#,##0.00&quot;гр.&quot;"/>
    <numFmt numFmtId="191" formatCode="#,##0.00&quot;гр.&quot;;[Red]\-#,##0.00&quot;гр.&quot;"/>
    <numFmt numFmtId="192" formatCode="_-* #,##0&quot;гр.&quot;_-;\-* #,##0&quot;гр.&quot;_-;_-* &quot;-&quot;&quot;гр.&quot;_-;_-@_-"/>
    <numFmt numFmtId="193" formatCode="_-* #,##0_г_р_._-;\-* #,##0_г_р_._-;_-* &quot;-&quot;_г_р_._-;_-@_-"/>
    <numFmt numFmtId="194" formatCode="_-* #,##0.00&quot;гр.&quot;_-;\-* #,##0.00&quot;гр.&quot;_-;_-* &quot;-&quot;??&quot;гр.&quot;_-;_-@_-"/>
    <numFmt numFmtId="195" formatCode="_-* #,##0.00_г_р_._-;\-* #,##0.00_г_р_._-;_-* &quot;-&quot;??_г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ãðí.&quot;#,##0_);\(&quot;ãðí.&quot;#,##0\)"/>
    <numFmt numFmtId="205" formatCode="&quot;ãðí.&quot;#,##0_);[Red]\(&quot;ãðí.&quot;#,##0\)"/>
    <numFmt numFmtId="206" formatCode="&quot;ãðí.&quot;#,##0.00_);\(&quot;ãðí.&quot;#,##0.00\)"/>
    <numFmt numFmtId="207" formatCode="&quot;ãðí.&quot;#,##0.00_);[Red]\(&quot;ãðí.&quot;#,##0.00\)"/>
    <numFmt numFmtId="208" formatCode="_(&quot;ãðí.&quot;* #,##0_);_(&quot;ãðí.&quot;* \(#,##0\);_(&quot;ãðí.&quot;* &quot;-&quot;_);_(@_)"/>
    <numFmt numFmtId="209" formatCode="_(* #,##0_);_(* \(#,##0\);_(* &quot;-&quot;_);_(@_)"/>
    <numFmt numFmtId="210" formatCode="_(&quot;ãðí.&quot;* #,##0.00_);_(&quot;ãðí.&quot;* \(#,##0.00\);_(&quot;ãðí.&quot;* &quot;-&quot;??_);_(@_)"/>
    <numFmt numFmtId="211" formatCode="_(* #,##0.00_);_(* \(#,##0.00\);_(* &quot;-&quot;??_);_(@_)"/>
    <numFmt numFmtId="212" formatCode="0.0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0.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-FC19]d\ mmmm\ yyyy\ &quot;г.&quot;"/>
    <numFmt numFmtId="225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2" fontId="58" fillId="0" borderId="1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vertical="center" wrapText="1"/>
    </xf>
    <xf numFmtId="0" fontId="58" fillId="0" borderId="10" xfId="0" applyFont="1" applyBorder="1" applyAlignment="1">
      <alignment horizontal="left" wrapText="1"/>
    </xf>
    <xf numFmtId="0" fontId="58" fillId="0" borderId="13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2" fontId="57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left"/>
    </xf>
    <xf numFmtId="2" fontId="59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left"/>
    </xf>
    <xf numFmtId="1" fontId="6" fillId="0" borderId="10" xfId="0" applyNumberFormat="1" applyFont="1" applyBorder="1" applyAlignment="1">
      <alignment vertical="center" wrapText="1"/>
    </xf>
    <xf numFmtId="2" fontId="60" fillId="0" borderId="10" xfId="0" applyNumberFormat="1" applyFont="1" applyBorder="1" applyAlignment="1">
      <alignment horizontal="left"/>
    </xf>
    <xf numFmtId="0" fontId="60" fillId="0" borderId="10" xfId="0" applyFont="1" applyBorder="1" applyAlignment="1">
      <alignment horizontal="left" wrapText="1"/>
    </xf>
    <xf numFmtId="1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0" fontId="6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2" fontId="61" fillId="0" borderId="10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0" fontId="58" fillId="0" borderId="10" xfId="0" applyFont="1" applyBorder="1" applyAlignment="1">
      <alignment/>
    </xf>
    <xf numFmtId="2" fontId="58" fillId="0" borderId="10" xfId="0" applyNumberFormat="1" applyFont="1" applyFill="1" applyBorder="1" applyAlignment="1">
      <alignment horizontal="left"/>
    </xf>
    <xf numFmtId="0" fontId="58" fillId="0" borderId="11" xfId="0" applyFont="1" applyFill="1" applyBorder="1" applyAlignment="1">
      <alignment wrapText="1"/>
    </xf>
    <xf numFmtId="0" fontId="58" fillId="0" borderId="10" xfId="0" applyFont="1" applyFill="1" applyBorder="1" applyAlignment="1">
      <alignment horizontal="left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2" fontId="58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/>
    </xf>
    <xf numFmtId="1" fontId="12" fillId="0" borderId="14" xfId="0" applyNumberFormat="1" applyFont="1" applyBorder="1" applyAlignment="1">
      <alignment horizontal="right" vertical="center" wrapText="1"/>
    </xf>
    <xf numFmtId="0" fontId="60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/>
    </xf>
    <xf numFmtId="0" fontId="6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59" fillId="0" borderId="11" xfId="0" applyFont="1" applyBorder="1" applyAlignment="1">
      <alignment horizontal="left" wrapText="1"/>
    </xf>
    <xf numFmtId="1" fontId="6" fillId="0" borderId="14" xfId="0" applyNumberFormat="1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left"/>
    </xf>
    <xf numFmtId="0" fontId="59" fillId="0" borderId="10" xfId="0" applyFont="1" applyFill="1" applyBorder="1" applyAlignment="1">
      <alignment wrapText="1"/>
    </xf>
    <xf numFmtId="2" fontId="57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/>
    </xf>
    <xf numFmtId="2" fontId="62" fillId="0" borderId="10" xfId="0" applyNumberFormat="1" applyFont="1" applyBorder="1" applyAlignment="1">
      <alignment horizontal="left"/>
    </xf>
    <xf numFmtId="2" fontId="12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2" fontId="12" fillId="0" borderId="14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right" vertical="center" wrapText="1"/>
    </xf>
    <xf numFmtId="2" fontId="12" fillId="0" borderId="16" xfId="0" applyNumberFormat="1" applyFont="1" applyBorder="1" applyAlignment="1">
      <alignment vertical="center" wrapText="1"/>
    </xf>
    <xf numFmtId="0" fontId="12" fillId="0" borderId="16" xfId="0" applyNumberFormat="1" applyFont="1" applyBorder="1" applyAlignment="1">
      <alignment vertical="center" wrapText="1"/>
    </xf>
    <xf numFmtId="2" fontId="12" fillId="0" borderId="16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0" fillId="34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2809875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15" bestFit="1" customWidth="1"/>
    <col min="2" max="9" width="3.125" style="15" customWidth="1"/>
    <col min="10" max="11" width="9.125" style="15" customWidth="1"/>
    <col min="12" max="12" width="9.125" style="16" customWidth="1"/>
    <col min="13" max="13" width="5.75390625" style="16" customWidth="1"/>
    <col min="14" max="25" width="9.125" style="16" customWidth="1"/>
    <col min="26" max="16384" width="9.125" style="15" customWidth="1"/>
  </cols>
  <sheetData>
    <row r="5" spans="1:9" ht="17.25" customHeight="1">
      <c r="A5" s="17" t="s">
        <v>0</v>
      </c>
      <c r="B5" s="18" t="str">
        <f>LEFT(Заполнить!B4,1)</f>
        <v>0</v>
      </c>
      <c r="C5" s="18" t="str">
        <f>RIGHT(LEFT(Заполнить!$B$4,2),1)</f>
        <v>4</v>
      </c>
      <c r="D5" s="18" t="str">
        <f>RIGHT(LEFT(Заполнить!$B$4,3),1)</f>
        <v>3</v>
      </c>
      <c r="E5" s="18" t="str">
        <f>RIGHT(LEFT(Заполнить!$B$4,4),1)</f>
        <v>9</v>
      </c>
      <c r="F5" s="18" t="str">
        <f>RIGHT(LEFT(Заполнить!$B$4,5),1)</f>
        <v>6</v>
      </c>
      <c r="G5" s="18" t="str">
        <f>RIGHT(LEFT(Заполнить!$B$4,6),1)</f>
        <v>7</v>
      </c>
      <c r="H5" s="18" t="str">
        <f>RIGHT(LEFT(Заполнить!$B$4,7),1)</f>
        <v>1</v>
      </c>
      <c r="I5" s="18" t="str">
        <f>RIGHT(Заполнить!$B$4,1)</f>
        <v>0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122" t="s">
        <v>43</v>
      </c>
      <c r="B1" s="123"/>
      <c r="C1" s="122" t="s">
        <v>44</v>
      </c>
      <c r="D1" s="123"/>
    </row>
    <row r="2" spans="1:4" ht="17.25">
      <c r="A2" s="19" t="s">
        <v>45</v>
      </c>
      <c r="B2" s="19" t="s">
        <v>46</v>
      </c>
      <c r="C2" s="19" t="s">
        <v>45</v>
      </c>
      <c r="D2" s="19" t="s">
        <v>46</v>
      </c>
    </row>
    <row r="3" spans="1:4" ht="17.25">
      <c r="A3" s="19">
        <v>1</v>
      </c>
      <c r="B3" s="19">
        <v>2</v>
      </c>
      <c r="C3" s="19">
        <v>3</v>
      </c>
      <c r="D3" s="19">
        <v>4</v>
      </c>
    </row>
    <row r="4" spans="1:4" ht="17.25">
      <c r="A4" s="122" t="s">
        <v>47</v>
      </c>
      <c r="B4" s="124"/>
      <c r="C4" s="124"/>
      <c r="D4" s="123"/>
    </row>
    <row r="5" spans="1:5" ht="17.25">
      <c r="A5" s="125">
        <v>10</v>
      </c>
      <c r="B5" s="125" t="s">
        <v>48</v>
      </c>
      <c r="C5" s="19">
        <v>1010</v>
      </c>
      <c r="D5" s="20" t="s">
        <v>209</v>
      </c>
      <c r="E5" t="str">
        <f>CONCATENATE(C5," ",D5)</f>
        <v>1010 Інвестиційна нерухомість</v>
      </c>
    </row>
    <row r="6" spans="1:5" ht="17.25">
      <c r="A6" s="126"/>
      <c r="B6" s="126"/>
      <c r="C6" s="19">
        <v>1011</v>
      </c>
      <c r="D6" s="20" t="s">
        <v>186</v>
      </c>
      <c r="E6" t="str">
        <f aca="true" t="shared" si="0" ref="E6:E69">CONCATENATE(C6," ",D6)</f>
        <v>1011 Земельні ділянки</v>
      </c>
    </row>
    <row r="7" spans="1:5" ht="17.25">
      <c r="A7" s="126"/>
      <c r="B7" s="126"/>
      <c r="C7" s="19">
        <v>1012</v>
      </c>
      <c r="D7" s="20" t="s">
        <v>187</v>
      </c>
      <c r="E7" t="str">
        <f t="shared" si="0"/>
        <v>1012 Капітальні витрати на поліпшення земель</v>
      </c>
    </row>
    <row r="8" spans="1:5" ht="17.25">
      <c r="A8" s="126"/>
      <c r="B8" s="126"/>
      <c r="C8" s="19">
        <v>1013</v>
      </c>
      <c r="D8" s="20" t="s">
        <v>210</v>
      </c>
      <c r="E8" t="str">
        <f t="shared" si="0"/>
        <v>1013 Будівлі, споруди та передавальні пристрої</v>
      </c>
    </row>
    <row r="9" spans="1:5" ht="17.25">
      <c r="A9" s="126"/>
      <c r="B9" s="126"/>
      <c r="C9" s="19">
        <v>1014</v>
      </c>
      <c r="D9" s="20" t="s">
        <v>188</v>
      </c>
      <c r="E9" t="str">
        <f t="shared" si="0"/>
        <v>1014 Машини та обладнання</v>
      </c>
    </row>
    <row r="10" spans="1:5" ht="17.25">
      <c r="A10" s="126"/>
      <c r="B10" s="126"/>
      <c r="C10" s="19">
        <v>1015</v>
      </c>
      <c r="D10" s="20" t="s">
        <v>189</v>
      </c>
      <c r="E10" t="str">
        <f t="shared" si="0"/>
        <v>1015 Транспортні засоби</v>
      </c>
    </row>
    <row r="11" spans="1:5" ht="17.25">
      <c r="A11" s="126"/>
      <c r="B11" s="126"/>
      <c r="C11" s="19">
        <v>1016</v>
      </c>
      <c r="D11" s="20" t="s">
        <v>211</v>
      </c>
      <c r="E11" t="str">
        <f t="shared" si="0"/>
        <v>1016 Інструменти, прилади, інвентар</v>
      </c>
    </row>
    <row r="12" spans="1:5" ht="17.25">
      <c r="A12" s="126"/>
      <c r="B12" s="126"/>
      <c r="C12" s="19">
        <v>1017</v>
      </c>
      <c r="D12" s="20" t="s">
        <v>212</v>
      </c>
      <c r="E12" t="str">
        <f t="shared" si="0"/>
        <v>1017 Тварини та багаторічні насадження</v>
      </c>
    </row>
    <row r="13" spans="1:5" ht="17.25">
      <c r="A13" s="127"/>
      <c r="B13" s="127"/>
      <c r="C13" s="19">
        <v>1018</v>
      </c>
      <c r="D13" s="20" t="s">
        <v>190</v>
      </c>
      <c r="E13" t="str">
        <f t="shared" si="0"/>
        <v>1018 Інші основні засоби</v>
      </c>
    </row>
    <row r="14" spans="1:5" ht="17.25">
      <c r="A14" s="125">
        <v>11</v>
      </c>
      <c r="B14" s="125" t="s">
        <v>49</v>
      </c>
      <c r="C14" s="19">
        <v>1111</v>
      </c>
      <c r="D14" s="20" t="s">
        <v>213</v>
      </c>
      <c r="E14" t="str">
        <f t="shared" si="0"/>
        <v>1111 Музейні фонди</v>
      </c>
    </row>
    <row r="15" spans="1:5" ht="17.25">
      <c r="A15" s="126"/>
      <c r="B15" s="126"/>
      <c r="C15" s="19">
        <v>1112</v>
      </c>
      <c r="D15" s="20" t="s">
        <v>191</v>
      </c>
      <c r="E15" t="str">
        <f t="shared" si="0"/>
        <v>1112 Бібліотечні фонди</v>
      </c>
    </row>
    <row r="16" spans="1:5" ht="17.25">
      <c r="A16" s="126"/>
      <c r="B16" s="126"/>
      <c r="C16" s="19">
        <v>1113</v>
      </c>
      <c r="D16" s="20" t="s">
        <v>192</v>
      </c>
      <c r="E16" t="str">
        <f t="shared" si="0"/>
        <v>1113 Малоцінні необоротні матеріальні активи</v>
      </c>
    </row>
    <row r="17" spans="1:5" ht="17.25">
      <c r="A17" s="126"/>
      <c r="B17" s="126"/>
      <c r="C17" s="19">
        <v>1114</v>
      </c>
      <c r="D17" s="20" t="s">
        <v>193</v>
      </c>
      <c r="E17" t="str">
        <f t="shared" si="0"/>
        <v>1114 Білизна, постільні речі, одяг та взуття</v>
      </c>
    </row>
    <row r="18" spans="1:5" ht="17.25">
      <c r="A18" s="126"/>
      <c r="B18" s="126"/>
      <c r="C18" s="19">
        <v>1115</v>
      </c>
      <c r="D18" s="20" t="s">
        <v>195</v>
      </c>
      <c r="E18" t="str">
        <f t="shared" si="0"/>
        <v>1115 Інвентарна тара</v>
      </c>
    </row>
    <row r="19" spans="1:5" ht="17.25">
      <c r="A19" s="126"/>
      <c r="B19" s="126"/>
      <c r="C19" s="19">
        <v>1116</v>
      </c>
      <c r="D19" s="20" t="s">
        <v>50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126"/>
      <c r="B20" s="126"/>
      <c r="C20" s="19">
        <v>1117</v>
      </c>
      <c r="D20" s="20" t="s">
        <v>194</v>
      </c>
      <c r="E20" t="str">
        <f t="shared" si="0"/>
        <v>1117 Природні ресурси</v>
      </c>
    </row>
    <row r="21" spans="1:5" ht="17.25">
      <c r="A21" s="126"/>
      <c r="B21" s="126"/>
      <c r="C21" s="19">
        <v>1118</v>
      </c>
      <c r="D21" s="20" t="s">
        <v>214</v>
      </c>
      <c r="E21" t="str">
        <f t="shared" si="0"/>
        <v>1118 Інші необоротні матеріальні активи</v>
      </c>
    </row>
    <row r="22" spans="1:5" ht="17.25">
      <c r="A22" s="127"/>
      <c r="B22" s="127"/>
      <c r="C22" s="19">
        <v>1211</v>
      </c>
      <c r="D22" s="20" t="s">
        <v>230</v>
      </c>
      <c r="E22" t="str">
        <f t="shared" si="0"/>
        <v>1211 Авторське та суміжні з ним права</v>
      </c>
    </row>
    <row r="23" spans="1:5" ht="17.25">
      <c r="A23" s="125">
        <v>12</v>
      </c>
      <c r="B23" s="125" t="s">
        <v>51</v>
      </c>
      <c r="C23" s="19">
        <v>1212</v>
      </c>
      <c r="D23" s="20" t="s">
        <v>231</v>
      </c>
      <c r="E23" t="str">
        <f t="shared" si="0"/>
        <v>1212 Права користування природними ресурсами</v>
      </c>
    </row>
    <row r="24" spans="1:5" ht="17.25">
      <c r="A24" s="127"/>
      <c r="B24" s="127"/>
      <c r="C24" s="19">
        <v>1213</v>
      </c>
      <c r="D24" s="20" t="s">
        <v>232</v>
      </c>
      <c r="E24" t="str">
        <f t="shared" si="0"/>
        <v>1213 Права на знаки для товарів і послуг</v>
      </c>
    </row>
    <row r="25" spans="1:5" ht="17.25">
      <c r="A25" s="125"/>
      <c r="B25" s="125"/>
      <c r="C25" s="19">
        <v>1214</v>
      </c>
      <c r="D25" s="20" t="s">
        <v>233</v>
      </c>
      <c r="E25" t="str">
        <f t="shared" si="0"/>
        <v>1214 Права користування майном</v>
      </c>
    </row>
    <row r="26" spans="1:5" ht="17.25">
      <c r="A26" s="126"/>
      <c r="B26" s="126"/>
      <c r="C26" s="19">
        <v>1215</v>
      </c>
      <c r="D26" s="20" t="s">
        <v>234</v>
      </c>
      <c r="E26" t="str">
        <f t="shared" si="0"/>
        <v>1215 Права на об'єкти промислової власності</v>
      </c>
    </row>
    <row r="27" spans="1:5" ht="17.25">
      <c r="A27" s="127"/>
      <c r="B27" s="127"/>
      <c r="C27" s="19">
        <v>1216</v>
      </c>
      <c r="D27" s="20" t="s">
        <v>199</v>
      </c>
      <c r="E27" t="str">
        <f t="shared" si="0"/>
        <v>1216 Інші нематеріальні активи</v>
      </c>
    </row>
    <row r="28" spans="1:5" ht="17.25">
      <c r="A28" s="125">
        <v>14</v>
      </c>
      <c r="B28" s="125" t="s">
        <v>52</v>
      </c>
      <c r="C28" s="19">
        <v>1311</v>
      </c>
      <c r="D28" s="20" t="s">
        <v>196</v>
      </c>
      <c r="E28" t="str">
        <f t="shared" si="0"/>
        <v>1311 Капітальні інвестиції в основні засоби</v>
      </c>
    </row>
    <row r="29" spans="1:5" ht="17.25">
      <c r="A29" s="126"/>
      <c r="B29" s="126"/>
      <c r="C29" s="19">
        <v>1312</v>
      </c>
      <c r="D29" s="20" t="s">
        <v>197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127"/>
      <c r="B30" s="127"/>
      <c r="C30" s="19">
        <v>1313</v>
      </c>
      <c r="D30" s="20" t="s">
        <v>198</v>
      </c>
      <c r="E30" t="str">
        <f t="shared" si="0"/>
        <v>1313 Капітальні інвестиції в нематеріальні активи</v>
      </c>
    </row>
    <row r="31" spans="1:5" ht="17.25">
      <c r="A31" s="125"/>
      <c r="B31" s="125"/>
      <c r="C31" s="19">
        <v>1314</v>
      </c>
      <c r="D31" s="20" t="s">
        <v>235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127"/>
      <c r="B32" s="127"/>
      <c r="C32" s="19"/>
      <c r="D32" s="20"/>
      <c r="E32" t="str">
        <f t="shared" si="0"/>
        <v> </v>
      </c>
    </row>
    <row r="33" spans="1:5" ht="17.25">
      <c r="A33" s="122" t="s">
        <v>53</v>
      </c>
      <c r="B33" s="124"/>
      <c r="C33" s="124"/>
      <c r="D33" s="123"/>
      <c r="E33" t="str">
        <f t="shared" si="0"/>
        <v> </v>
      </c>
    </row>
    <row r="34" spans="1:5" ht="17.25">
      <c r="A34" s="125"/>
      <c r="B34" s="125"/>
      <c r="C34" s="19">
        <v>1511</v>
      </c>
      <c r="D34" s="20" t="s">
        <v>203</v>
      </c>
      <c r="E34" t="str">
        <f t="shared" si="0"/>
        <v>1511 Продукти харчування</v>
      </c>
    </row>
    <row r="35" spans="1:5" ht="17.25">
      <c r="A35" s="126"/>
      <c r="B35" s="126"/>
      <c r="C35" s="19">
        <v>1512</v>
      </c>
      <c r="D35" s="20" t="s">
        <v>215</v>
      </c>
      <c r="E35" t="str">
        <f t="shared" si="0"/>
        <v>1512 Медикаменти та перев'язувальні матеріали</v>
      </c>
    </row>
    <row r="36" spans="1:5" ht="17.25">
      <c r="A36" s="126"/>
      <c r="B36" s="126"/>
      <c r="C36" s="19">
        <v>1513</v>
      </c>
      <c r="D36" s="20" t="s">
        <v>201</v>
      </c>
      <c r="E36" t="str">
        <f t="shared" si="0"/>
        <v>1513 Будівельні матеріали</v>
      </c>
    </row>
    <row r="37" spans="1:5" ht="17.25">
      <c r="A37" s="126"/>
      <c r="B37" s="126"/>
      <c r="C37" s="19">
        <v>1514</v>
      </c>
      <c r="D37" s="20" t="s">
        <v>216</v>
      </c>
      <c r="E37" t="str">
        <f t="shared" si="0"/>
        <v>1514 Пально-мастильні матеріали</v>
      </c>
    </row>
    <row r="38" spans="1:5" ht="17.25">
      <c r="A38" s="127"/>
      <c r="B38" s="127"/>
      <c r="C38" s="19">
        <v>1515</v>
      </c>
      <c r="D38" s="20" t="s">
        <v>217</v>
      </c>
      <c r="E38" t="str">
        <f t="shared" si="0"/>
        <v>1515 Запасні частини</v>
      </c>
    </row>
    <row r="39" spans="1:5" ht="17.25">
      <c r="A39" s="125"/>
      <c r="B39" s="125"/>
      <c r="C39" s="19">
        <v>1516</v>
      </c>
      <c r="D39" s="20" t="s">
        <v>204</v>
      </c>
      <c r="E39" t="str">
        <f t="shared" si="0"/>
        <v>1516 Тара</v>
      </c>
    </row>
    <row r="40" spans="1:5" ht="17.25">
      <c r="A40" s="126"/>
      <c r="B40" s="126"/>
      <c r="C40" s="19">
        <v>1517</v>
      </c>
      <c r="D40" s="20" t="s">
        <v>200</v>
      </c>
      <c r="E40" t="str">
        <f t="shared" si="0"/>
        <v>1517 Сировина і матеріали</v>
      </c>
    </row>
    <row r="41" spans="1:5" ht="17.25">
      <c r="A41" s="126"/>
      <c r="B41" s="126"/>
      <c r="C41" s="19">
        <v>1518</v>
      </c>
      <c r="D41" s="20" t="s">
        <v>202</v>
      </c>
      <c r="E41" t="str">
        <f t="shared" si="0"/>
        <v>1518 Інші виробничі запаси</v>
      </c>
    </row>
    <row r="42" spans="1:5" ht="17.25">
      <c r="A42" s="126"/>
      <c r="B42" s="126"/>
      <c r="C42" s="19">
        <v>1811</v>
      </c>
      <c r="D42" s="20" t="s">
        <v>218</v>
      </c>
      <c r="E42" t="str">
        <f t="shared" si="0"/>
        <v>1811 Готова продукція</v>
      </c>
    </row>
    <row r="43" spans="1:5" ht="17.25">
      <c r="A43" s="126"/>
      <c r="B43" s="126"/>
      <c r="C43" s="19">
        <v>1812</v>
      </c>
      <c r="D43" s="20" t="s">
        <v>54</v>
      </c>
      <c r="E43" t="str">
        <f t="shared" si="0"/>
        <v>1812 Малоцінні та швидкозношувані предмети</v>
      </c>
    </row>
    <row r="44" spans="1:5" ht="17.25">
      <c r="A44" s="126"/>
      <c r="B44" s="126"/>
      <c r="C44" s="19">
        <v>1813</v>
      </c>
      <c r="D44" s="20" t="s">
        <v>219</v>
      </c>
      <c r="E44" t="str">
        <f t="shared" si="0"/>
        <v>1813 Виключено</v>
      </c>
    </row>
    <row r="45" spans="1:5" ht="17.25">
      <c r="A45" s="126"/>
      <c r="B45" s="126"/>
      <c r="C45" s="19">
        <v>1814</v>
      </c>
      <c r="D45" s="20" t="s">
        <v>55</v>
      </c>
      <c r="E45" t="str">
        <f t="shared" si="0"/>
        <v>1814 Державні матеріальні резерви та запаси</v>
      </c>
    </row>
    <row r="46" spans="1:5" ht="17.25">
      <c r="A46" s="127"/>
      <c r="B46" s="127"/>
      <c r="C46" s="19">
        <v>1815</v>
      </c>
      <c r="D46" s="20" t="s">
        <v>220</v>
      </c>
      <c r="E46" t="str">
        <f t="shared" si="0"/>
        <v>1815 Активи для розподілу, передачі, продажу</v>
      </c>
    </row>
    <row r="47" spans="1:5" ht="17.25">
      <c r="A47" s="125"/>
      <c r="B47" s="125"/>
      <c r="C47" s="19">
        <v>1816</v>
      </c>
      <c r="D47" s="20" t="s">
        <v>221</v>
      </c>
      <c r="E47" t="str">
        <f t="shared" si="0"/>
        <v>1816 Інші нефінансові активи</v>
      </c>
    </row>
    <row r="48" spans="1:5" ht="17.25">
      <c r="A48" s="127"/>
      <c r="B48" s="127"/>
      <c r="C48" s="19"/>
      <c r="D48" s="20"/>
      <c r="E48" t="str">
        <f t="shared" si="0"/>
        <v> </v>
      </c>
    </row>
    <row r="49" spans="1:5" ht="17.25">
      <c r="A49" s="125"/>
      <c r="B49" s="125"/>
      <c r="C49" s="19"/>
      <c r="D49" s="20"/>
      <c r="E49" t="str">
        <f t="shared" si="0"/>
        <v> </v>
      </c>
    </row>
    <row r="50" spans="1:5" ht="17.25">
      <c r="A50" s="126"/>
      <c r="B50" s="126"/>
      <c r="C50" s="19"/>
      <c r="D50" s="20"/>
      <c r="E50" t="str">
        <f t="shared" si="0"/>
        <v> </v>
      </c>
    </row>
    <row r="51" spans="1:5" ht="17.25">
      <c r="A51" s="126"/>
      <c r="B51" s="126"/>
      <c r="C51" s="19"/>
      <c r="D51" s="20"/>
      <c r="E51" t="str">
        <f t="shared" si="0"/>
        <v> </v>
      </c>
    </row>
    <row r="52" spans="1:5" ht="17.25">
      <c r="A52" s="126"/>
      <c r="B52" s="126"/>
      <c r="C52" s="19"/>
      <c r="D52" s="20"/>
      <c r="E52" t="str">
        <f t="shared" si="0"/>
        <v> </v>
      </c>
    </row>
    <row r="53" spans="1:5" ht="17.25">
      <c r="A53" s="126"/>
      <c r="B53" s="126"/>
      <c r="C53" s="19"/>
      <c r="D53" s="20"/>
      <c r="E53" t="str">
        <f t="shared" si="0"/>
        <v> </v>
      </c>
    </row>
    <row r="54" spans="1:5" ht="17.25">
      <c r="A54" s="126"/>
      <c r="B54" s="126"/>
      <c r="C54" s="19"/>
      <c r="D54" s="20"/>
      <c r="E54" t="str">
        <f t="shared" si="0"/>
        <v> </v>
      </c>
    </row>
    <row r="55" spans="1:5" ht="17.25">
      <c r="A55" s="126"/>
      <c r="B55" s="126"/>
      <c r="C55" s="19"/>
      <c r="D55" s="20"/>
      <c r="E55" t="str">
        <f t="shared" si="0"/>
        <v> </v>
      </c>
    </row>
    <row r="56" spans="1:5" ht="17.25">
      <c r="A56" s="126"/>
      <c r="B56" s="126"/>
      <c r="C56" s="19"/>
      <c r="D56" s="20"/>
      <c r="E56" t="str">
        <f t="shared" si="0"/>
        <v> </v>
      </c>
    </row>
    <row r="57" spans="1:5" ht="17.25">
      <c r="A57" s="127"/>
      <c r="B57" s="127"/>
      <c r="C57" s="19"/>
      <c r="D57" s="20"/>
      <c r="E57" t="str">
        <f t="shared" si="0"/>
        <v> </v>
      </c>
    </row>
    <row r="58" spans="1:5" ht="17.25">
      <c r="A58" s="19"/>
      <c r="B58" s="19"/>
      <c r="C58" s="19"/>
      <c r="D58" s="20"/>
      <c r="E58" t="str">
        <f t="shared" si="0"/>
        <v> </v>
      </c>
    </row>
    <row r="59" spans="1:5" ht="17.25">
      <c r="A59" s="19"/>
      <c r="B59" s="19"/>
      <c r="C59" s="19"/>
      <c r="D59" s="20"/>
      <c r="E59" t="str">
        <f t="shared" si="0"/>
        <v> </v>
      </c>
    </row>
    <row r="60" spans="1:5" ht="17.25">
      <c r="A60" s="125"/>
      <c r="B60" s="125"/>
      <c r="C60" s="19"/>
      <c r="D60" s="20"/>
      <c r="E60" t="str">
        <f t="shared" si="0"/>
        <v> </v>
      </c>
    </row>
    <row r="61" spans="1:5" ht="17.25">
      <c r="A61" s="127"/>
      <c r="B61" s="127"/>
      <c r="C61" s="19"/>
      <c r="D61" s="20"/>
      <c r="E61" t="str">
        <f t="shared" si="0"/>
        <v> </v>
      </c>
    </row>
    <row r="62" spans="1:5" ht="17.25">
      <c r="A62" s="122" t="s">
        <v>205</v>
      </c>
      <c r="B62" s="124"/>
      <c r="C62" s="124"/>
      <c r="D62" s="123"/>
      <c r="E62" t="str">
        <f t="shared" si="0"/>
        <v> </v>
      </c>
    </row>
    <row r="63" spans="1:5" ht="17.25">
      <c r="A63" s="125"/>
      <c r="B63" s="125"/>
      <c r="C63" s="19">
        <v>2211</v>
      </c>
      <c r="D63" s="20" t="s">
        <v>222</v>
      </c>
      <c r="E63" t="str">
        <f t="shared" si="0"/>
        <v>2211 Готівка у національній валюті</v>
      </c>
    </row>
    <row r="64" spans="1:5" ht="17.25">
      <c r="A64" s="127"/>
      <c r="B64" s="127"/>
      <c r="C64" s="19">
        <v>2212</v>
      </c>
      <c r="D64" s="20" t="s">
        <v>223</v>
      </c>
      <c r="E64" t="str">
        <f t="shared" si="0"/>
        <v>2212 Готівка в іноземній валюті</v>
      </c>
    </row>
    <row r="65" spans="1:5" ht="17.25">
      <c r="A65" s="125"/>
      <c r="B65" s="128"/>
      <c r="C65" s="19">
        <v>2213</v>
      </c>
      <c r="D65" s="20" t="s">
        <v>224</v>
      </c>
      <c r="E65" t="str">
        <f t="shared" si="0"/>
        <v>2213 Грошові документи у національній валюті</v>
      </c>
    </row>
    <row r="66" spans="1:5" ht="17.25">
      <c r="A66" s="126"/>
      <c r="B66" s="129"/>
      <c r="C66" s="19">
        <v>2214</v>
      </c>
      <c r="D66" s="20" t="s">
        <v>225</v>
      </c>
      <c r="E66" t="str">
        <f t="shared" si="0"/>
        <v>2214 Грошові документи в іноземній валюті</v>
      </c>
    </row>
    <row r="67" spans="1:5" ht="17.25">
      <c r="A67" s="126"/>
      <c r="B67" s="129"/>
      <c r="C67" s="19">
        <v>2215</v>
      </c>
      <c r="D67" s="20" t="s">
        <v>226</v>
      </c>
      <c r="E67" t="str">
        <f t="shared" si="0"/>
        <v>2215 Грошові кошти в дорозі у національній валюті</v>
      </c>
    </row>
    <row r="68" spans="1:5" ht="17.25">
      <c r="A68" s="126"/>
      <c r="B68" s="129"/>
      <c r="C68" s="19">
        <v>2216</v>
      </c>
      <c r="D68" s="20" t="s">
        <v>227</v>
      </c>
      <c r="E68" t="str">
        <f t="shared" si="0"/>
        <v>2216 Грошові кошти в дорозі в іноземній валюті</v>
      </c>
    </row>
    <row r="69" spans="1:5" ht="17.25">
      <c r="A69" s="126"/>
      <c r="B69" s="129"/>
      <c r="C69" s="19"/>
      <c r="D69" s="20"/>
      <c r="E69" t="str">
        <f t="shared" si="0"/>
        <v> </v>
      </c>
    </row>
    <row r="70" spans="1:5" ht="17.25">
      <c r="A70" s="126"/>
      <c r="B70" s="129"/>
      <c r="C70" s="19"/>
      <c r="D70" s="20"/>
      <c r="E70" t="str">
        <f aca="true" t="shared" si="1" ref="E70:E133">CONCATENATE(C70," ",D70)</f>
        <v> </v>
      </c>
    </row>
    <row r="71" spans="1:5" ht="17.25">
      <c r="A71" s="126"/>
      <c r="B71" s="129"/>
      <c r="C71" s="19"/>
      <c r="D71" s="20"/>
      <c r="E71" t="str">
        <f t="shared" si="1"/>
        <v> </v>
      </c>
    </row>
    <row r="72" spans="1:5" ht="17.25">
      <c r="A72" s="127"/>
      <c r="B72" s="130"/>
      <c r="C72" s="19"/>
      <c r="D72" s="20"/>
      <c r="E72" t="str">
        <f t="shared" si="1"/>
        <v> </v>
      </c>
    </row>
    <row r="73" spans="1:5" ht="17.25">
      <c r="A73" s="125">
        <v>32</v>
      </c>
      <c r="B73" s="128" t="s">
        <v>56</v>
      </c>
      <c r="C73" s="19">
        <v>2313</v>
      </c>
      <c r="D73" s="20" t="s">
        <v>206</v>
      </c>
      <c r="E73" t="str">
        <f t="shared" si="1"/>
        <v>2313 Реєстраційні рахунки</v>
      </c>
    </row>
    <row r="74" spans="1:5" ht="17.25">
      <c r="A74" s="126"/>
      <c r="B74" s="129"/>
      <c r="C74" s="19">
        <v>2314</v>
      </c>
      <c r="D74" s="20" t="s">
        <v>228</v>
      </c>
      <c r="E74" t="str">
        <f t="shared" si="1"/>
        <v>2314 Інші рахунки в Казначействі</v>
      </c>
    </row>
    <row r="75" spans="1:5" ht="17.25">
      <c r="A75" s="126"/>
      <c r="B75" s="129"/>
      <c r="C75" s="19">
        <v>2315</v>
      </c>
      <c r="D75" s="20" t="s">
        <v>229</v>
      </c>
      <c r="E75" t="str">
        <f t="shared" si="1"/>
        <v>2315 Рахунки для обліку депозитних сум</v>
      </c>
    </row>
    <row r="76" spans="1:5" ht="17.25">
      <c r="A76" s="126"/>
      <c r="B76" s="129"/>
      <c r="C76" s="19"/>
      <c r="D76" s="20"/>
      <c r="E76" t="str">
        <f t="shared" si="1"/>
        <v> </v>
      </c>
    </row>
    <row r="77" spans="1:5" ht="17.25">
      <c r="A77" s="126"/>
      <c r="B77" s="129"/>
      <c r="C77" s="19"/>
      <c r="D77" s="20"/>
      <c r="E77" t="str">
        <f t="shared" si="1"/>
        <v> </v>
      </c>
    </row>
    <row r="78" spans="1:5" ht="17.25">
      <c r="A78" s="126"/>
      <c r="B78" s="129"/>
      <c r="C78" s="19"/>
      <c r="D78" s="20"/>
      <c r="E78" t="str">
        <f t="shared" si="1"/>
        <v> </v>
      </c>
    </row>
    <row r="79" spans="1:5" ht="17.25">
      <c r="A79" s="126"/>
      <c r="B79" s="129"/>
      <c r="C79" s="19"/>
      <c r="D79" s="20"/>
      <c r="E79" t="str">
        <f t="shared" si="1"/>
        <v> </v>
      </c>
    </row>
    <row r="80" spans="1:5" ht="17.25">
      <c r="A80" s="127"/>
      <c r="B80" s="130"/>
      <c r="C80" s="19"/>
      <c r="D80" s="20"/>
      <c r="E80" t="str">
        <f t="shared" si="1"/>
        <v> </v>
      </c>
    </row>
    <row r="81" spans="1:5" ht="17.25">
      <c r="A81" s="125">
        <v>33</v>
      </c>
      <c r="B81" s="125" t="s">
        <v>57</v>
      </c>
      <c r="C81" s="19">
        <v>331</v>
      </c>
      <c r="D81" s="20" t="s">
        <v>58</v>
      </c>
      <c r="E81" t="str">
        <f t="shared" si="1"/>
        <v>331 Грошові документи в національній валюті </v>
      </c>
    </row>
    <row r="82" spans="1:5" ht="17.25">
      <c r="A82" s="126"/>
      <c r="B82" s="126"/>
      <c r="C82" s="19">
        <v>332</v>
      </c>
      <c r="D82" s="20" t="s">
        <v>59</v>
      </c>
      <c r="E82" t="str">
        <f t="shared" si="1"/>
        <v>332 Грошові документи в іноземній валюті </v>
      </c>
    </row>
    <row r="83" spans="1:5" ht="17.25">
      <c r="A83" s="126"/>
      <c r="B83" s="126"/>
      <c r="C83" s="19">
        <v>333</v>
      </c>
      <c r="D83" s="20" t="s">
        <v>60</v>
      </c>
      <c r="E83" t="str">
        <f t="shared" si="1"/>
        <v>333 Грошові кошти в дорозі в національній валюті </v>
      </c>
    </row>
    <row r="84" spans="1:5" ht="17.25">
      <c r="A84" s="127"/>
      <c r="B84" s="127"/>
      <c r="C84" s="19">
        <v>334</v>
      </c>
      <c r="D84" s="20" t="s">
        <v>61</v>
      </c>
      <c r="E84" t="str">
        <f t="shared" si="1"/>
        <v>334 Грошові кошти в дорозі в іноземній валюті </v>
      </c>
    </row>
    <row r="85" spans="1:5" ht="17.25">
      <c r="A85" s="125">
        <v>34</v>
      </c>
      <c r="B85" s="125" t="s">
        <v>62</v>
      </c>
      <c r="C85" s="19">
        <v>341</v>
      </c>
      <c r="D85" s="20" t="s">
        <v>63</v>
      </c>
      <c r="E85" t="str">
        <f t="shared" si="1"/>
        <v>341 Векселі, одержані в національній валюті </v>
      </c>
    </row>
    <row r="86" spans="1:5" ht="17.25">
      <c r="A86" s="127"/>
      <c r="B86" s="127"/>
      <c r="C86" s="19">
        <v>342</v>
      </c>
      <c r="D86" s="20" t="s">
        <v>64</v>
      </c>
      <c r="E86" t="str">
        <f t="shared" si="1"/>
        <v>342 Векселі, одержані в іноземній валюті </v>
      </c>
    </row>
    <row r="87" spans="1:5" ht="51.75">
      <c r="A87" s="19">
        <v>35</v>
      </c>
      <c r="B87" s="19" t="s">
        <v>65</v>
      </c>
      <c r="C87" s="19">
        <v>351</v>
      </c>
      <c r="D87" s="20" t="s">
        <v>66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125">
        <v>36</v>
      </c>
      <c r="B88" s="125" t="s">
        <v>67</v>
      </c>
      <c r="C88" s="19">
        <v>361</v>
      </c>
      <c r="D88" s="20" t="s">
        <v>68</v>
      </c>
      <c r="E88" t="str">
        <f t="shared" si="1"/>
        <v>361 Розрахунки в порядку планових платежів </v>
      </c>
    </row>
    <row r="89" spans="1:5" ht="17.25">
      <c r="A89" s="126"/>
      <c r="B89" s="126"/>
      <c r="C89" s="19">
        <v>362</v>
      </c>
      <c r="D89" s="20" t="s">
        <v>69</v>
      </c>
      <c r="E89" t="str">
        <f t="shared" si="1"/>
        <v>362 Розрахунки з підзвітними особами </v>
      </c>
    </row>
    <row r="90" spans="1:5" ht="17.25">
      <c r="A90" s="126"/>
      <c r="B90" s="126"/>
      <c r="C90" s="19">
        <v>363</v>
      </c>
      <c r="D90" s="20" t="s">
        <v>70</v>
      </c>
      <c r="E90" t="str">
        <f t="shared" si="1"/>
        <v>363 Розрахунки з відшкодування завданих збитків </v>
      </c>
    </row>
    <row r="91" spans="1:5" ht="17.25">
      <c r="A91" s="126"/>
      <c r="B91" s="126"/>
      <c r="C91" s="19">
        <v>364</v>
      </c>
      <c r="D91" s="20" t="s">
        <v>71</v>
      </c>
      <c r="E91" t="str">
        <f t="shared" si="1"/>
        <v>364 Розрахунки з іншими дебіторами </v>
      </c>
    </row>
    <row r="92" spans="1:5" ht="17.25">
      <c r="A92" s="126"/>
      <c r="B92" s="126"/>
      <c r="C92" s="19">
        <v>365</v>
      </c>
      <c r="D92" s="20" t="s">
        <v>72</v>
      </c>
      <c r="E92" t="str">
        <f t="shared" si="1"/>
        <v>365 Розрахунки з державними цільовими фондами</v>
      </c>
    </row>
    <row r="93" spans="1:5" ht="17.25">
      <c r="A93" s="127"/>
      <c r="B93" s="127"/>
      <c r="C93" s="19">
        <v>366</v>
      </c>
      <c r="D93" s="20" t="s">
        <v>73</v>
      </c>
      <c r="E93" t="str">
        <f t="shared" si="1"/>
        <v>366 Розрахунки зі спільної діяльності</v>
      </c>
    </row>
    <row r="94" spans="1:5" ht="34.5">
      <c r="A94" s="19">
        <v>37</v>
      </c>
      <c r="B94" s="19" t="s">
        <v>74</v>
      </c>
      <c r="C94" s="19">
        <v>371</v>
      </c>
      <c r="D94" s="20" t="s">
        <v>75</v>
      </c>
      <c r="E94" t="str">
        <f t="shared" si="1"/>
        <v>371 Поточні фінансові інвестиції у цінні папери</v>
      </c>
    </row>
    <row r="95" spans="1:5" ht="17.25">
      <c r="A95" s="122" t="s">
        <v>76</v>
      </c>
      <c r="B95" s="124"/>
      <c r="C95" s="124"/>
      <c r="D95" s="123"/>
      <c r="E95" t="str">
        <f t="shared" si="1"/>
        <v> </v>
      </c>
    </row>
    <row r="96" spans="1:5" ht="17.25">
      <c r="A96" s="125">
        <v>40</v>
      </c>
      <c r="B96" s="125" t="s">
        <v>77</v>
      </c>
      <c r="C96" s="19">
        <v>401</v>
      </c>
      <c r="D96" s="20" t="s">
        <v>78</v>
      </c>
      <c r="E96" t="str">
        <f t="shared" si="1"/>
        <v>401 Фонд у необоротних активах за їх видами </v>
      </c>
    </row>
    <row r="97" spans="1:5" ht="17.25">
      <c r="A97" s="127"/>
      <c r="B97" s="127"/>
      <c r="C97" s="19">
        <v>402</v>
      </c>
      <c r="D97" s="20" t="s">
        <v>79</v>
      </c>
      <c r="E97" t="str">
        <f t="shared" si="1"/>
        <v>402 Фонд у незавершеному капітальному будівництві </v>
      </c>
    </row>
    <row r="98" spans="1:5" ht="69">
      <c r="A98" s="19">
        <v>41</v>
      </c>
      <c r="B98" s="19" t="s">
        <v>80</v>
      </c>
      <c r="C98" s="19">
        <v>411</v>
      </c>
      <c r="D98" s="20" t="s">
        <v>81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125">
        <v>42</v>
      </c>
      <c r="B99" s="125" t="s">
        <v>82</v>
      </c>
      <c r="C99" s="19">
        <v>421</v>
      </c>
      <c r="D99" s="20" t="s">
        <v>83</v>
      </c>
      <c r="E99" t="str">
        <f t="shared" si="1"/>
        <v>421 Фонд у капіталі підприємств</v>
      </c>
    </row>
    <row r="100" spans="1:5" ht="17.25">
      <c r="A100" s="127"/>
      <c r="B100" s="127"/>
      <c r="C100" s="19">
        <v>422</v>
      </c>
      <c r="D100" s="20" t="s">
        <v>84</v>
      </c>
      <c r="E100" t="str">
        <f t="shared" si="1"/>
        <v>422 Фонд у фінансових інвестиціях у цінні папери</v>
      </c>
    </row>
    <row r="101" spans="1:5" ht="17.25">
      <c r="A101" s="125">
        <v>43</v>
      </c>
      <c r="B101" s="125" t="s">
        <v>85</v>
      </c>
      <c r="C101" s="19">
        <v>431</v>
      </c>
      <c r="D101" s="20" t="s">
        <v>86</v>
      </c>
      <c r="E101" t="str">
        <f t="shared" si="1"/>
        <v>431 Результат виконання кошторису за загальним фондом </v>
      </c>
    </row>
    <row r="102" spans="1:5" ht="17.25">
      <c r="A102" s="127"/>
      <c r="B102" s="127"/>
      <c r="C102" s="19">
        <v>432</v>
      </c>
      <c r="D102" s="20" t="s">
        <v>87</v>
      </c>
      <c r="E102" t="str">
        <f t="shared" si="1"/>
        <v>432 Результат виконання кошторису за спеціальним фондом </v>
      </c>
    </row>
    <row r="103" spans="1:5" ht="17.25">
      <c r="A103" s="125">
        <v>44</v>
      </c>
      <c r="B103" s="125" t="s">
        <v>88</v>
      </c>
      <c r="C103" s="19">
        <v>441</v>
      </c>
      <c r="D103" s="20" t="s">
        <v>89</v>
      </c>
      <c r="E103" t="str">
        <f t="shared" si="1"/>
        <v>441 Дооцінка (уцінка) необоротних активів </v>
      </c>
    </row>
    <row r="104" spans="1:5" ht="17.25">
      <c r="A104" s="127"/>
      <c r="B104" s="127"/>
      <c r="C104" s="19">
        <v>442</v>
      </c>
      <c r="D104" s="20" t="s">
        <v>90</v>
      </c>
      <c r="E104" t="str">
        <f t="shared" si="1"/>
        <v>442 Інший капітал у дооцінках </v>
      </c>
    </row>
    <row r="105" spans="1:5" ht="17.25">
      <c r="A105" s="122" t="s">
        <v>91</v>
      </c>
      <c r="B105" s="124"/>
      <c r="C105" s="124"/>
      <c r="D105" s="123"/>
      <c r="E105" t="str">
        <f t="shared" si="1"/>
        <v> </v>
      </c>
    </row>
    <row r="106" spans="1:5" ht="17.25">
      <c r="A106" s="125">
        <v>50</v>
      </c>
      <c r="B106" s="125" t="s">
        <v>92</v>
      </c>
      <c r="C106" s="19">
        <v>501</v>
      </c>
      <c r="D106" s="20" t="s">
        <v>93</v>
      </c>
      <c r="E106" t="str">
        <f t="shared" si="1"/>
        <v>501 Довгострокові кредити банків </v>
      </c>
    </row>
    <row r="107" spans="1:5" ht="17.25">
      <c r="A107" s="126"/>
      <c r="B107" s="126"/>
      <c r="C107" s="19">
        <v>502</v>
      </c>
      <c r="D107" s="20" t="s">
        <v>94</v>
      </c>
      <c r="E107" t="str">
        <f t="shared" si="1"/>
        <v>502 Відстрочені довгострокові кредити банків </v>
      </c>
    </row>
    <row r="108" spans="1:5" ht="17.25">
      <c r="A108" s="127"/>
      <c r="B108" s="127"/>
      <c r="C108" s="19">
        <v>503</v>
      </c>
      <c r="D108" s="20" t="s">
        <v>95</v>
      </c>
      <c r="E108" t="str">
        <f t="shared" si="1"/>
        <v>503 Інші довгострокові позики </v>
      </c>
    </row>
    <row r="109" spans="1:5" ht="34.5">
      <c r="A109" s="19">
        <v>51</v>
      </c>
      <c r="B109" s="19" t="s">
        <v>96</v>
      </c>
      <c r="C109" s="19">
        <v>511</v>
      </c>
      <c r="D109" s="20" t="s">
        <v>97</v>
      </c>
      <c r="E109" t="str">
        <f t="shared" si="1"/>
        <v>511 Видані довгострокові векселі </v>
      </c>
    </row>
    <row r="110" spans="1:5" ht="51.75">
      <c r="A110" s="19">
        <v>52</v>
      </c>
      <c r="B110" s="19" t="s">
        <v>98</v>
      </c>
      <c r="C110" s="19">
        <v>521</v>
      </c>
      <c r="D110" s="20" t="s">
        <v>98</v>
      </c>
      <c r="E110" t="str">
        <f t="shared" si="1"/>
        <v>521 Інші довгострокові фінансові зобов'язання </v>
      </c>
    </row>
    <row r="111" spans="1:5" ht="17.25">
      <c r="A111" s="122" t="s">
        <v>99</v>
      </c>
      <c r="B111" s="124"/>
      <c r="C111" s="124"/>
      <c r="D111" s="123"/>
      <c r="E111" t="str">
        <f t="shared" si="1"/>
        <v> </v>
      </c>
    </row>
    <row r="112" spans="1:5" ht="17.25">
      <c r="A112" s="125">
        <v>60</v>
      </c>
      <c r="B112" s="125" t="s">
        <v>100</v>
      </c>
      <c r="C112" s="19">
        <v>601</v>
      </c>
      <c r="D112" s="20" t="s">
        <v>101</v>
      </c>
      <c r="E112" t="str">
        <f t="shared" si="1"/>
        <v>601 Короткострокові кредити банків </v>
      </c>
    </row>
    <row r="113" spans="1:5" ht="17.25">
      <c r="A113" s="126"/>
      <c r="B113" s="126"/>
      <c r="C113" s="19">
        <v>602</v>
      </c>
      <c r="D113" s="20" t="s">
        <v>102</v>
      </c>
      <c r="E113" t="str">
        <f t="shared" si="1"/>
        <v>602 Відстрочені короткострокові кредити банків </v>
      </c>
    </row>
    <row r="114" spans="1:5" ht="17.25">
      <c r="A114" s="126"/>
      <c r="B114" s="126"/>
      <c r="C114" s="19">
        <v>603</v>
      </c>
      <c r="D114" s="20" t="s">
        <v>103</v>
      </c>
      <c r="E114" t="str">
        <f t="shared" si="1"/>
        <v>603 Інші короткострокові позики </v>
      </c>
    </row>
    <row r="115" spans="1:5" ht="17.25">
      <c r="A115" s="127"/>
      <c r="B115" s="127"/>
      <c r="C115" s="19">
        <v>604</v>
      </c>
      <c r="D115" s="20" t="s">
        <v>104</v>
      </c>
      <c r="E115" t="str">
        <f t="shared" si="1"/>
        <v>604 Прострочені позики </v>
      </c>
    </row>
    <row r="116" spans="1:5" ht="17.25">
      <c r="A116" s="125">
        <v>61</v>
      </c>
      <c r="B116" s="125" t="s">
        <v>105</v>
      </c>
      <c r="C116" s="19">
        <v>611</v>
      </c>
      <c r="D116" s="20" t="s">
        <v>106</v>
      </c>
      <c r="E116" t="str">
        <f t="shared" si="1"/>
        <v>611 Поточна заборгованість за довгостроковими позиками </v>
      </c>
    </row>
    <row r="117" spans="1:5" ht="17.25">
      <c r="A117" s="126"/>
      <c r="B117" s="126"/>
      <c r="C117" s="19">
        <v>612</v>
      </c>
      <c r="D117" s="20" t="s">
        <v>107</v>
      </c>
      <c r="E117" t="str">
        <f t="shared" si="1"/>
        <v>612 Поточна заборгованість за довгостроковими векселями </v>
      </c>
    </row>
    <row r="118" spans="1:5" ht="34.5">
      <c r="A118" s="127"/>
      <c r="B118" s="127"/>
      <c r="C118" s="19">
        <v>613</v>
      </c>
      <c r="D118" s="20" t="s">
        <v>108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9">
        <v>62</v>
      </c>
      <c r="B119" s="19" t="s">
        <v>109</v>
      </c>
      <c r="C119" s="19">
        <v>621</v>
      </c>
      <c r="D119" s="20" t="s">
        <v>110</v>
      </c>
      <c r="E119" t="str">
        <f t="shared" si="1"/>
        <v>621 Видані короткострокові векселі </v>
      </c>
    </row>
    <row r="120" spans="1:5" ht="17.25">
      <c r="A120" s="125">
        <v>63</v>
      </c>
      <c r="B120" s="125" t="s">
        <v>111</v>
      </c>
      <c r="C120" s="19">
        <v>631</v>
      </c>
      <c r="D120" s="20" t="s">
        <v>112</v>
      </c>
      <c r="E120" t="str">
        <f t="shared" si="1"/>
        <v>631 Розрахунки з постачальниками та підрядниками </v>
      </c>
    </row>
    <row r="121" spans="1:5" ht="51.75">
      <c r="A121" s="126"/>
      <c r="B121" s="126"/>
      <c r="C121" s="19">
        <v>632</v>
      </c>
      <c r="D121" s="20" t="s">
        <v>113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126"/>
      <c r="B122" s="126"/>
      <c r="C122" s="19">
        <v>633</v>
      </c>
      <c r="D122" s="20" t="s">
        <v>114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126"/>
      <c r="B123" s="126"/>
      <c r="C123" s="19">
        <v>634</v>
      </c>
      <c r="D123" s="20" t="s">
        <v>115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127"/>
      <c r="B124" s="127"/>
      <c r="C124" s="19">
        <v>635</v>
      </c>
      <c r="D124" s="20" t="s">
        <v>116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125">
        <v>64</v>
      </c>
      <c r="B125" s="125" t="s">
        <v>117</v>
      </c>
      <c r="C125" s="19">
        <v>641</v>
      </c>
      <c r="D125" s="20" t="s">
        <v>118</v>
      </c>
      <c r="E125" t="str">
        <f t="shared" si="1"/>
        <v>641 Розрахунки за податками і зборами в бюджет </v>
      </c>
    </row>
    <row r="126" spans="1:5" ht="17.25">
      <c r="A126" s="127"/>
      <c r="B126" s="127"/>
      <c r="C126" s="19">
        <v>642</v>
      </c>
      <c r="D126" s="20" t="s">
        <v>119</v>
      </c>
      <c r="E126" t="str">
        <f t="shared" si="1"/>
        <v>642 Інші розрахунки з бюджетом </v>
      </c>
    </row>
    <row r="127" spans="1:5" ht="34.5">
      <c r="A127" s="125">
        <v>65</v>
      </c>
      <c r="B127" s="125" t="s">
        <v>120</v>
      </c>
      <c r="C127" s="19">
        <v>651</v>
      </c>
      <c r="D127" s="20" t="s">
        <v>121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126"/>
      <c r="B128" s="126"/>
      <c r="C128" s="19">
        <v>652</v>
      </c>
      <c r="D128" s="20" t="s">
        <v>122</v>
      </c>
      <c r="E128" t="str">
        <f t="shared" si="1"/>
        <v>652 Розрахунки із соціального страхування </v>
      </c>
    </row>
    <row r="129" spans="1:5" ht="17.25">
      <c r="A129" s="127"/>
      <c r="B129" s="127"/>
      <c r="C129" s="19">
        <v>654</v>
      </c>
      <c r="D129" s="20" t="s">
        <v>123</v>
      </c>
      <c r="E129" t="str">
        <f t="shared" si="1"/>
        <v>654 Розрахунки з інших видів страхування </v>
      </c>
    </row>
    <row r="130" spans="1:5" ht="17.25">
      <c r="A130" s="125">
        <v>66</v>
      </c>
      <c r="B130" s="125" t="s">
        <v>124</v>
      </c>
      <c r="C130" s="19">
        <v>661</v>
      </c>
      <c r="D130" s="20" t="s">
        <v>125</v>
      </c>
      <c r="E130" t="str">
        <f t="shared" si="1"/>
        <v>661 Розрахунки із заробітної плати </v>
      </c>
    </row>
    <row r="131" spans="1:5" ht="17.25">
      <c r="A131" s="126"/>
      <c r="B131" s="126"/>
      <c r="C131" s="19">
        <v>662</v>
      </c>
      <c r="D131" s="20" t="s">
        <v>126</v>
      </c>
      <c r="E131" t="str">
        <f t="shared" si="1"/>
        <v>662 Розрахунки зі стипендіатами </v>
      </c>
    </row>
    <row r="132" spans="1:5" ht="17.25">
      <c r="A132" s="126"/>
      <c r="B132" s="126"/>
      <c r="C132" s="19">
        <v>663</v>
      </c>
      <c r="D132" s="20" t="s">
        <v>127</v>
      </c>
      <c r="E132" t="str">
        <f t="shared" si="1"/>
        <v>663 Розрахунки з працівниками за товари, продані в кредит </v>
      </c>
    </row>
    <row r="133" spans="1:5" ht="34.5">
      <c r="A133" s="126"/>
      <c r="B133" s="126"/>
      <c r="C133" s="19">
        <v>664</v>
      </c>
      <c r="D133" s="20" t="s">
        <v>128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126"/>
      <c r="B134" s="126"/>
      <c r="C134" s="19">
        <v>665</v>
      </c>
      <c r="D134" s="20" t="s">
        <v>129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126"/>
      <c r="B135" s="126"/>
      <c r="C135" s="19">
        <v>666</v>
      </c>
      <c r="D135" s="20" t="s">
        <v>130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126"/>
      <c r="B136" s="126"/>
      <c r="C136" s="19">
        <v>667</v>
      </c>
      <c r="D136" s="20" t="s">
        <v>131</v>
      </c>
      <c r="E136" t="str">
        <f t="shared" si="2"/>
        <v>667 Розрахунки з працівниками за позиками банків </v>
      </c>
    </row>
    <row r="137" spans="1:5" ht="17.25">
      <c r="A137" s="126"/>
      <c r="B137" s="126"/>
      <c r="C137" s="19">
        <v>668</v>
      </c>
      <c r="D137" s="20" t="s">
        <v>132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127"/>
      <c r="B138" s="127"/>
      <c r="C138" s="19">
        <v>669</v>
      </c>
      <c r="D138" s="20" t="s">
        <v>133</v>
      </c>
      <c r="E138" t="str">
        <f t="shared" si="2"/>
        <v>669 Інші розрахунки за виконані роботи </v>
      </c>
    </row>
    <row r="139" spans="1:5" ht="17.25">
      <c r="A139" s="125">
        <v>67</v>
      </c>
      <c r="B139" s="125" t="s">
        <v>134</v>
      </c>
      <c r="C139" s="19">
        <v>671</v>
      </c>
      <c r="D139" s="20" t="s">
        <v>135</v>
      </c>
      <c r="E139" t="str">
        <f t="shared" si="2"/>
        <v>671 Розрахунки з депонентами </v>
      </c>
    </row>
    <row r="140" spans="1:5" ht="17.25">
      <c r="A140" s="126"/>
      <c r="B140" s="126"/>
      <c r="C140" s="19">
        <v>672</v>
      </c>
      <c r="D140" s="20" t="s">
        <v>136</v>
      </c>
      <c r="E140" t="str">
        <f t="shared" si="2"/>
        <v>672 Розрахунки за депозитними сумами </v>
      </c>
    </row>
    <row r="141" spans="1:5" ht="34.5">
      <c r="A141" s="126"/>
      <c r="B141" s="126"/>
      <c r="C141" s="19">
        <v>673</v>
      </c>
      <c r="D141" s="20" t="s">
        <v>137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126"/>
      <c r="B142" s="126"/>
      <c r="C142" s="19">
        <v>674</v>
      </c>
      <c r="D142" s="20" t="s">
        <v>138</v>
      </c>
      <c r="E142" t="str">
        <f t="shared" si="2"/>
        <v>674 Розрахунки за спеціальними видами платежів </v>
      </c>
    </row>
    <row r="143" spans="1:5" ht="17.25">
      <c r="A143" s="126"/>
      <c r="B143" s="126"/>
      <c r="C143" s="19">
        <v>675</v>
      </c>
      <c r="D143" s="20" t="s">
        <v>139</v>
      </c>
      <c r="E143" t="str">
        <f t="shared" si="2"/>
        <v>675 Розрахунки з іншими кредиторами </v>
      </c>
    </row>
    <row r="144" spans="1:5" ht="17.25">
      <c r="A144" s="127"/>
      <c r="B144" s="127"/>
      <c r="C144" s="19">
        <v>676</v>
      </c>
      <c r="D144" s="20" t="s">
        <v>140</v>
      </c>
      <c r="E144" t="str">
        <f t="shared" si="2"/>
        <v>676 Розрахунки за зобов'язаннями зі спільної діяльності</v>
      </c>
    </row>
    <row r="145" spans="1:5" ht="34.5">
      <c r="A145" s="125">
        <v>68</v>
      </c>
      <c r="B145" s="125" t="s">
        <v>141</v>
      </c>
      <c r="C145" s="19">
        <v>683</v>
      </c>
      <c r="D145" s="20" t="s">
        <v>142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127"/>
      <c r="B146" s="127"/>
      <c r="C146" s="19">
        <v>684</v>
      </c>
      <c r="D146" s="20" t="s">
        <v>143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122" t="s">
        <v>144</v>
      </c>
      <c r="B147" s="124"/>
      <c r="C147" s="124"/>
      <c r="D147" s="123"/>
      <c r="E147" t="str">
        <f t="shared" si="2"/>
        <v> </v>
      </c>
    </row>
    <row r="148" spans="1:5" ht="34.5">
      <c r="A148" s="125">
        <v>70</v>
      </c>
      <c r="B148" s="125" t="s">
        <v>145</v>
      </c>
      <c r="C148" s="19">
        <v>701</v>
      </c>
      <c r="D148" s="20" t="s">
        <v>146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127"/>
      <c r="B149" s="127"/>
      <c r="C149" s="19">
        <v>702</v>
      </c>
      <c r="D149" s="20" t="s">
        <v>147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125">
        <v>71</v>
      </c>
      <c r="B150" s="125" t="s">
        <v>148</v>
      </c>
      <c r="C150" s="19">
        <v>711</v>
      </c>
      <c r="D150" s="20" t="s">
        <v>149</v>
      </c>
      <c r="E150" t="str">
        <f t="shared" si="2"/>
        <v>711 Доходи за коштами, отриманими як плата за послуги </v>
      </c>
    </row>
    <row r="151" spans="1:5" ht="17.25">
      <c r="A151" s="126"/>
      <c r="B151" s="126"/>
      <c r="C151" s="19">
        <v>712</v>
      </c>
      <c r="D151" s="20" t="s">
        <v>150</v>
      </c>
      <c r="E151" t="str">
        <f t="shared" si="2"/>
        <v>712 Доходи за іншими джерелами власних надходжень установ </v>
      </c>
    </row>
    <row r="152" spans="1:5" ht="17.25">
      <c r="A152" s="126"/>
      <c r="B152" s="126"/>
      <c r="C152" s="19">
        <v>713</v>
      </c>
      <c r="D152" s="20" t="s">
        <v>151</v>
      </c>
      <c r="E152" t="str">
        <f t="shared" si="2"/>
        <v>713 Доходи за іншими надходженнями спеціального фонду </v>
      </c>
    </row>
    <row r="153" spans="1:5" ht="17.25">
      <c r="A153" s="126"/>
      <c r="B153" s="126"/>
      <c r="C153" s="19">
        <v>714</v>
      </c>
      <c r="D153" s="20" t="s">
        <v>152</v>
      </c>
      <c r="E153" t="str">
        <f t="shared" si="2"/>
        <v>714 Кошти батьків за надані послуги </v>
      </c>
    </row>
    <row r="154" spans="1:5" ht="17.25">
      <c r="A154" s="126"/>
      <c r="B154" s="126"/>
      <c r="C154" s="19">
        <v>715</v>
      </c>
      <c r="D154" s="20" t="s">
        <v>153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127"/>
      <c r="B155" s="127"/>
      <c r="C155" s="19">
        <v>716</v>
      </c>
      <c r="D155" s="20" t="s">
        <v>154</v>
      </c>
      <c r="E155" t="str">
        <f t="shared" si="2"/>
        <v>716 Доходи майбутніх періодів </v>
      </c>
    </row>
    <row r="156" spans="1:5" ht="17.25">
      <c r="A156" s="125">
        <v>72</v>
      </c>
      <c r="B156" s="125" t="s">
        <v>155</v>
      </c>
      <c r="C156" s="19">
        <v>721</v>
      </c>
      <c r="D156" s="20" t="s">
        <v>156</v>
      </c>
      <c r="E156" t="str">
        <f t="shared" si="2"/>
        <v>721 Реалізація виробів виробничих (навчальних) майстерень </v>
      </c>
    </row>
    <row r="157" spans="1:5" ht="17.25">
      <c r="A157" s="126"/>
      <c r="B157" s="126"/>
      <c r="C157" s="19">
        <v>722</v>
      </c>
      <c r="D157" s="20" t="s">
        <v>157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127"/>
      <c r="B158" s="127"/>
      <c r="C158" s="19">
        <v>723</v>
      </c>
      <c r="D158" s="20" t="s">
        <v>158</v>
      </c>
      <c r="E158" t="str">
        <f t="shared" si="2"/>
        <v>723 Реалізація науково-дослідних робіт </v>
      </c>
    </row>
    <row r="159" spans="1:5" ht="17.25">
      <c r="A159" s="19">
        <v>74</v>
      </c>
      <c r="B159" s="19" t="s">
        <v>159</v>
      </c>
      <c r="C159" s="19">
        <v>741</v>
      </c>
      <c r="D159" s="20" t="s">
        <v>160</v>
      </c>
      <c r="E159" t="str">
        <f t="shared" si="2"/>
        <v>741 Інші доходи установ </v>
      </c>
    </row>
    <row r="160" spans="1:5" ht="17.25">
      <c r="A160" s="122" t="s">
        <v>161</v>
      </c>
      <c r="B160" s="124"/>
      <c r="C160" s="124"/>
      <c r="D160" s="123"/>
      <c r="E160" t="str">
        <f t="shared" si="2"/>
        <v> </v>
      </c>
    </row>
    <row r="161" spans="1:5" ht="34.5">
      <c r="A161" s="125">
        <v>80</v>
      </c>
      <c r="B161" s="125" t="s">
        <v>162</v>
      </c>
      <c r="C161" s="19">
        <v>801</v>
      </c>
      <c r="D161" s="20" t="s">
        <v>163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127"/>
      <c r="B162" s="127"/>
      <c r="C162" s="19">
        <v>802</v>
      </c>
      <c r="D162" s="20" t="s">
        <v>164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125">
        <v>81</v>
      </c>
      <c r="B163" s="125" t="s">
        <v>165</v>
      </c>
      <c r="C163" s="19">
        <v>811</v>
      </c>
      <c r="D163" s="20" t="s">
        <v>166</v>
      </c>
      <c r="E163" t="str">
        <f t="shared" si="2"/>
        <v>811 Видатки за коштами, отриманими як плата за послуги </v>
      </c>
    </row>
    <row r="164" spans="1:5" ht="17.25">
      <c r="A164" s="126"/>
      <c r="B164" s="126"/>
      <c r="C164" s="19">
        <v>812</v>
      </c>
      <c r="D164" s="20" t="s">
        <v>167</v>
      </c>
      <c r="E164" t="str">
        <f t="shared" si="2"/>
        <v>812 Видатки за іншими джерелами власних надходжень </v>
      </c>
    </row>
    <row r="165" spans="1:5" ht="17.25">
      <c r="A165" s="127"/>
      <c r="B165" s="127"/>
      <c r="C165" s="19">
        <v>813</v>
      </c>
      <c r="D165" s="20" t="s">
        <v>168</v>
      </c>
      <c r="E165" t="str">
        <f t="shared" si="2"/>
        <v>813 Видатки за іншими надходженнями спеціального фонду </v>
      </c>
    </row>
    <row r="166" spans="1:5" ht="17.25">
      <c r="A166" s="125">
        <v>82</v>
      </c>
      <c r="B166" s="125" t="s">
        <v>169</v>
      </c>
      <c r="C166" s="19">
        <v>821</v>
      </c>
      <c r="D166" s="20" t="s">
        <v>170</v>
      </c>
      <c r="E166" t="str">
        <f t="shared" si="2"/>
        <v>821 Витрати виробничих (навчальних) майстерень </v>
      </c>
    </row>
    <row r="167" spans="1:5" ht="17.25">
      <c r="A167" s="126"/>
      <c r="B167" s="126"/>
      <c r="C167" s="19">
        <v>822</v>
      </c>
      <c r="D167" s="20" t="s">
        <v>171</v>
      </c>
      <c r="E167" t="str">
        <f t="shared" si="2"/>
        <v>822 Витрати підсобних (навчальних) сільських господарств </v>
      </c>
    </row>
    <row r="168" spans="1:5" ht="17.25">
      <c r="A168" s="126"/>
      <c r="B168" s="126"/>
      <c r="C168" s="19">
        <v>823</v>
      </c>
      <c r="D168" s="20" t="s">
        <v>172</v>
      </c>
      <c r="E168" t="str">
        <f t="shared" si="2"/>
        <v>823 Витрати на науково-дослідні роботи </v>
      </c>
    </row>
    <row r="169" spans="1:5" ht="17.25">
      <c r="A169" s="126"/>
      <c r="B169" s="126"/>
      <c r="C169" s="19">
        <v>824</v>
      </c>
      <c r="D169" s="20" t="s">
        <v>173</v>
      </c>
      <c r="E169" t="str">
        <f t="shared" si="2"/>
        <v>824 Витрати на виготовлення експериментальних пристроїв </v>
      </c>
    </row>
    <row r="170" spans="1:5" ht="17.25">
      <c r="A170" s="126"/>
      <c r="B170" s="126"/>
      <c r="C170" s="19">
        <v>825</v>
      </c>
      <c r="D170" s="20" t="s">
        <v>174</v>
      </c>
      <c r="E170" t="str">
        <f t="shared" si="2"/>
        <v>825 Витрати на заготівлю і переробку матеріалів </v>
      </c>
    </row>
    <row r="171" spans="1:5" ht="17.25">
      <c r="A171" s="127"/>
      <c r="B171" s="127"/>
      <c r="C171" s="19">
        <v>826</v>
      </c>
      <c r="D171" s="20" t="s">
        <v>175</v>
      </c>
      <c r="E171" t="str">
        <f t="shared" si="2"/>
        <v>826 Видатки до розподілу </v>
      </c>
    </row>
    <row r="172" spans="1:5" ht="17.25">
      <c r="A172" s="19">
        <v>83</v>
      </c>
      <c r="B172" s="20" t="s">
        <v>176</v>
      </c>
      <c r="C172" s="19">
        <v>831</v>
      </c>
      <c r="D172" s="20" t="s">
        <v>177</v>
      </c>
      <c r="E172" t="str">
        <f t="shared" si="2"/>
        <v>831 Інші витрати установ</v>
      </c>
    </row>
    <row r="173" spans="1:5" ht="34.5">
      <c r="A173" s="19">
        <v>84</v>
      </c>
      <c r="B173" s="19" t="s">
        <v>178</v>
      </c>
      <c r="C173" s="19">
        <v>841</v>
      </c>
      <c r="D173" s="20" t="s">
        <v>179</v>
      </c>
      <c r="E173" t="str">
        <f t="shared" si="2"/>
        <v>841 Витрати на амортизацію необоротних активів</v>
      </c>
    </row>
    <row r="174" spans="1:5" ht="34.5">
      <c r="A174" s="19">
        <v>85</v>
      </c>
      <c r="B174" s="19" t="s">
        <v>180</v>
      </c>
      <c r="C174" s="19">
        <v>851</v>
      </c>
      <c r="D174" s="20" t="s">
        <v>180</v>
      </c>
      <c r="E174" t="str">
        <f t="shared" si="2"/>
        <v>851 Витрати майбутніх періодів</v>
      </c>
    </row>
    <row r="175" spans="1:5" ht="17.25">
      <c r="A175" s="122" t="s">
        <v>181</v>
      </c>
      <c r="B175" s="124"/>
      <c r="C175" s="124"/>
      <c r="D175" s="123"/>
      <c r="E175" t="str">
        <f t="shared" si="2"/>
        <v> </v>
      </c>
    </row>
    <row r="176" spans="1:5" ht="69">
      <c r="A176" s="19">
        <v>91</v>
      </c>
      <c r="B176" s="20" t="s">
        <v>182</v>
      </c>
      <c r="C176" s="19">
        <v>911</v>
      </c>
      <c r="D176" s="20" t="s">
        <v>183</v>
      </c>
      <c r="E176" t="str">
        <f t="shared" si="2"/>
        <v>911 Розрахунки замовників з оплати адміністративних послуг</v>
      </c>
    </row>
    <row r="177" spans="1:5" ht="69">
      <c r="A177" s="19">
        <v>92</v>
      </c>
      <c r="B177" s="20" t="s">
        <v>184</v>
      </c>
      <c r="C177" s="19">
        <v>921</v>
      </c>
      <c r="D177" s="20" t="s">
        <v>185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63:A165"/>
    <mergeCell ref="B163:B165"/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B130:B138"/>
    <mergeCell ref="A112:A115"/>
    <mergeCell ref="B112:B115"/>
    <mergeCell ref="A116:A118"/>
    <mergeCell ref="B116:B118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95:D95"/>
    <mergeCell ref="A96:A97"/>
    <mergeCell ref="B96:B97"/>
    <mergeCell ref="A99:A100"/>
    <mergeCell ref="B99:B100"/>
    <mergeCell ref="A101:A102"/>
    <mergeCell ref="B101:B102"/>
    <mergeCell ref="A81:A84"/>
    <mergeCell ref="B81:B84"/>
    <mergeCell ref="A85:A86"/>
    <mergeCell ref="B85:B86"/>
    <mergeCell ref="A88:A93"/>
    <mergeCell ref="B88:B93"/>
    <mergeCell ref="A62:D62"/>
    <mergeCell ref="A63:A64"/>
    <mergeCell ref="B63:B64"/>
    <mergeCell ref="A65:A72"/>
    <mergeCell ref="B65:B72"/>
    <mergeCell ref="A73:A80"/>
    <mergeCell ref="B73:B80"/>
    <mergeCell ref="A47:A48"/>
    <mergeCell ref="B47:B48"/>
    <mergeCell ref="A49:A57"/>
    <mergeCell ref="B49:B57"/>
    <mergeCell ref="A60:A61"/>
    <mergeCell ref="B60:B61"/>
    <mergeCell ref="A31:A32"/>
    <mergeCell ref="B31:B32"/>
    <mergeCell ref="A33:D33"/>
    <mergeCell ref="A34:A38"/>
    <mergeCell ref="B34:B38"/>
    <mergeCell ref="A39:A46"/>
    <mergeCell ref="B39:B46"/>
    <mergeCell ref="A23:A24"/>
    <mergeCell ref="B23:B24"/>
    <mergeCell ref="A25:A27"/>
    <mergeCell ref="B25:B27"/>
    <mergeCell ref="A28:A30"/>
    <mergeCell ref="B28:B30"/>
    <mergeCell ref="A1:B1"/>
    <mergeCell ref="C1:D1"/>
    <mergeCell ref="A4:D4"/>
    <mergeCell ref="A5:A13"/>
    <mergeCell ref="B5:B13"/>
    <mergeCell ref="A14:A22"/>
    <mergeCell ref="B14:B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46.75390625" style="0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33</v>
      </c>
      <c r="B3" s="136" t="s">
        <v>236</v>
      </c>
      <c r="C3" s="136"/>
      <c r="D3" s="136"/>
      <c r="E3" s="136"/>
      <c r="F3" s="136"/>
      <c r="G3" s="136"/>
      <c r="H3" s="136"/>
      <c r="I3" s="22"/>
      <c r="J3" s="22"/>
      <c r="K3" s="22"/>
      <c r="L3" s="22"/>
    </row>
    <row r="4" spans="1:12" ht="12.75">
      <c r="A4" s="22" t="s">
        <v>32</v>
      </c>
      <c r="B4" s="32" t="s">
        <v>237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2" t="s">
        <v>34</v>
      </c>
      <c r="B5" s="131" t="s">
        <v>238</v>
      </c>
      <c r="C5" s="131"/>
      <c r="D5" s="131"/>
      <c r="E5" s="131"/>
      <c r="F5" s="22"/>
      <c r="G5" s="22"/>
      <c r="H5" s="22"/>
      <c r="I5" s="22"/>
      <c r="J5" s="22"/>
      <c r="K5" s="22"/>
      <c r="L5" s="22"/>
    </row>
    <row r="6" spans="1:12" ht="12.75">
      <c r="A6" s="22" t="s">
        <v>37</v>
      </c>
      <c r="B6" s="131" t="s">
        <v>252</v>
      </c>
      <c r="C6" s="131"/>
      <c r="D6" s="131"/>
      <c r="E6" s="131"/>
      <c r="F6" s="22"/>
      <c r="G6" s="22"/>
      <c r="H6" s="22"/>
      <c r="I6" s="22"/>
      <c r="J6" s="22"/>
      <c r="K6" s="22"/>
      <c r="L6" s="22"/>
    </row>
    <row r="7" spans="1:12" ht="12.75">
      <c r="A7" s="22" t="s">
        <v>38</v>
      </c>
      <c r="B7" s="131" t="s">
        <v>241</v>
      </c>
      <c r="C7" s="131"/>
      <c r="D7" s="131"/>
      <c r="E7" s="131"/>
      <c r="F7" s="22"/>
      <c r="G7" s="22"/>
      <c r="H7" s="22"/>
      <c r="I7" s="22"/>
      <c r="J7" s="22"/>
      <c r="K7" s="22"/>
      <c r="L7" s="22"/>
    </row>
    <row r="8" spans="1:12" ht="12.75">
      <c r="A8" s="22" t="s">
        <v>35</v>
      </c>
      <c r="B8" s="131" t="s">
        <v>242</v>
      </c>
      <c r="C8" s="131"/>
      <c r="D8" s="131"/>
      <c r="E8" s="131"/>
      <c r="F8" s="22"/>
      <c r="G8" s="22"/>
      <c r="H8" s="22"/>
      <c r="I8" s="22"/>
      <c r="J8" s="22"/>
      <c r="K8" s="22"/>
      <c r="L8" s="22"/>
    </row>
    <row r="9" spans="1:12" ht="12.75">
      <c r="A9" s="22" t="s">
        <v>36</v>
      </c>
      <c r="B9" s="131" t="s">
        <v>240</v>
      </c>
      <c r="C9" s="131"/>
      <c r="D9" s="131"/>
      <c r="E9" s="131"/>
      <c r="F9" s="22"/>
      <c r="G9" s="22"/>
      <c r="H9" s="22"/>
      <c r="I9" s="22"/>
      <c r="J9" s="22"/>
      <c r="K9" s="22"/>
      <c r="L9" s="22"/>
    </row>
    <row r="10" spans="1:1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2"/>
      <c r="B11" s="132" t="s">
        <v>41</v>
      </c>
      <c r="C11" s="132"/>
      <c r="D11" s="132"/>
      <c r="E11" s="132"/>
      <c r="F11" s="132"/>
      <c r="G11" s="132"/>
      <c r="H11" s="132" t="s">
        <v>42</v>
      </c>
      <c r="I11" s="132"/>
      <c r="J11" s="132"/>
      <c r="K11" s="132"/>
      <c r="L11" s="132"/>
    </row>
    <row r="12" spans="1:12" ht="12.75">
      <c r="A12" s="22" t="s">
        <v>39</v>
      </c>
      <c r="B12" s="133" t="s">
        <v>359</v>
      </c>
      <c r="C12" s="133"/>
      <c r="D12" s="133"/>
      <c r="E12" s="133"/>
      <c r="F12" s="133"/>
      <c r="G12" s="133"/>
      <c r="H12" s="133" t="s">
        <v>249</v>
      </c>
      <c r="I12" s="133"/>
      <c r="J12" s="133"/>
      <c r="K12" s="133"/>
      <c r="L12" s="133"/>
    </row>
    <row r="13" spans="1:12" ht="12.75">
      <c r="A13" s="22" t="s">
        <v>239</v>
      </c>
      <c r="B13" s="133" t="s">
        <v>361</v>
      </c>
      <c r="C13" s="133"/>
      <c r="D13" s="133"/>
      <c r="E13" s="133"/>
      <c r="F13" s="133"/>
      <c r="G13" s="133"/>
      <c r="H13" s="133" t="s">
        <v>360</v>
      </c>
      <c r="I13" s="133"/>
      <c r="J13" s="133"/>
      <c r="K13" s="133"/>
      <c r="L13" s="133"/>
    </row>
    <row r="14" spans="1:12" ht="12.75">
      <c r="A14" s="22" t="s">
        <v>40</v>
      </c>
      <c r="B14" s="133" t="s">
        <v>362</v>
      </c>
      <c r="C14" s="133"/>
      <c r="D14" s="133"/>
      <c r="E14" s="133"/>
      <c r="F14" s="133"/>
      <c r="G14" s="133"/>
      <c r="H14" s="133" t="s">
        <v>365</v>
      </c>
      <c r="I14" s="133"/>
      <c r="J14" s="133"/>
      <c r="K14" s="133"/>
      <c r="L14" s="133"/>
    </row>
    <row r="15" spans="1:12" ht="12.75">
      <c r="A15" s="22"/>
      <c r="B15" s="133" t="s">
        <v>366</v>
      </c>
      <c r="C15" s="133"/>
      <c r="D15" s="133"/>
      <c r="E15" s="133"/>
      <c r="F15" s="133"/>
      <c r="G15" s="133"/>
      <c r="H15" s="133" t="s">
        <v>364</v>
      </c>
      <c r="I15" s="133"/>
      <c r="J15" s="133"/>
      <c r="K15" s="133"/>
      <c r="L15" s="133"/>
    </row>
    <row r="16" spans="1:12" ht="12.75">
      <c r="A16" s="22"/>
      <c r="B16" s="133" t="s">
        <v>367</v>
      </c>
      <c r="C16" s="133"/>
      <c r="D16" s="133"/>
      <c r="E16" s="133"/>
      <c r="F16" s="133"/>
      <c r="G16" s="133"/>
      <c r="H16" s="133" t="s">
        <v>363</v>
      </c>
      <c r="I16" s="133"/>
      <c r="J16" s="133"/>
      <c r="K16" s="133"/>
      <c r="L16" s="133"/>
    </row>
    <row r="17" spans="1:14" ht="12.75">
      <c r="A17" s="22"/>
      <c r="B17" s="137" t="s">
        <v>368</v>
      </c>
      <c r="C17" s="137"/>
      <c r="D17" s="137"/>
      <c r="E17" s="137"/>
      <c r="F17" s="137"/>
      <c r="G17" s="137"/>
      <c r="H17" s="137" t="s">
        <v>250</v>
      </c>
      <c r="I17" s="137"/>
      <c r="J17" s="137"/>
      <c r="K17" s="137"/>
      <c r="L17" s="137"/>
      <c r="M17" s="134" t="s">
        <v>208</v>
      </c>
      <c r="N17" s="135"/>
    </row>
    <row r="18" spans="1:14" ht="12.75">
      <c r="A18" s="22"/>
      <c r="B18" s="137" t="s">
        <v>368</v>
      </c>
      <c r="C18" s="137"/>
      <c r="D18" s="137"/>
      <c r="E18" s="137"/>
      <c r="F18" s="137"/>
      <c r="G18" s="137"/>
      <c r="H18" s="137" t="s">
        <v>251</v>
      </c>
      <c r="I18" s="137"/>
      <c r="J18" s="137"/>
      <c r="K18" s="137"/>
      <c r="L18" s="137"/>
      <c r="M18" s="134"/>
      <c r="N18" s="135"/>
    </row>
    <row r="19" spans="1:14" ht="12.75">
      <c r="A19" s="22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4"/>
      <c r="N19" s="135"/>
    </row>
    <row r="20" spans="1:14" ht="12.75">
      <c r="A20" s="22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4"/>
      <c r="N20" s="135"/>
    </row>
    <row r="21" spans="1:14" ht="12.75">
      <c r="A21" s="22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4"/>
      <c r="N21" s="135"/>
    </row>
    <row r="22" spans="1:14" ht="12.75">
      <c r="A22" s="22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4"/>
      <c r="N22" s="135"/>
    </row>
    <row r="23" spans="1:14" ht="12.75">
      <c r="A23" s="22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4"/>
      <c r="N23" s="135"/>
    </row>
    <row r="24" spans="1:14" ht="12.75">
      <c r="A24" s="22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4"/>
      <c r="N24" s="135"/>
    </row>
    <row r="25" spans="1:14" ht="12.75">
      <c r="A25" s="22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4"/>
      <c r="N25" s="135"/>
    </row>
    <row r="26" spans="1:14" ht="12.75">
      <c r="A26" s="22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4"/>
      <c r="N26" s="135"/>
    </row>
    <row r="27" spans="1:12" ht="12.75">
      <c r="A27" s="22"/>
      <c r="B27" s="139"/>
      <c r="C27" s="139"/>
      <c r="D27" s="139"/>
      <c r="E27" s="139"/>
      <c r="F27" s="139"/>
      <c r="G27" s="139"/>
      <c r="H27" s="138"/>
      <c r="I27" s="138"/>
      <c r="J27" s="138"/>
      <c r="K27" s="138"/>
      <c r="L27" s="138"/>
    </row>
    <row r="28" spans="1:12" ht="12.75">
      <c r="A28" s="2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1" t="s">
        <v>207</v>
      </c>
    </row>
    <row r="39" ht="12.75">
      <c r="A39" s="23"/>
    </row>
    <row r="40" ht="12.75">
      <c r="A40" s="23"/>
    </row>
    <row r="41" ht="12.75">
      <c r="A41" s="23"/>
    </row>
  </sheetData>
  <sheetProtection password="C76B" sheet="1" objects="1"/>
  <mergeCells count="43">
    <mergeCell ref="B17:G17"/>
    <mergeCell ref="B18:G18"/>
    <mergeCell ref="B19:G19"/>
    <mergeCell ref="B20:G20"/>
    <mergeCell ref="B21:G21"/>
    <mergeCell ref="H17:L17"/>
    <mergeCell ref="H23:L23"/>
    <mergeCell ref="H24:L24"/>
    <mergeCell ref="B26:G26"/>
    <mergeCell ref="H25:L25"/>
    <mergeCell ref="B27:G27"/>
    <mergeCell ref="H20:L20"/>
    <mergeCell ref="H21:L21"/>
    <mergeCell ref="H14:L14"/>
    <mergeCell ref="H15:L15"/>
    <mergeCell ref="B28:G28"/>
    <mergeCell ref="B22:G22"/>
    <mergeCell ref="B23:G23"/>
    <mergeCell ref="B24:G24"/>
    <mergeCell ref="B25:G25"/>
    <mergeCell ref="H27:L27"/>
    <mergeCell ref="H28:L28"/>
    <mergeCell ref="H22:L22"/>
    <mergeCell ref="M17:N26"/>
    <mergeCell ref="B3:H3"/>
    <mergeCell ref="B5:E5"/>
    <mergeCell ref="B8:E8"/>
    <mergeCell ref="B9:E9"/>
    <mergeCell ref="B6:E6"/>
    <mergeCell ref="B15:G15"/>
    <mergeCell ref="H26:L26"/>
    <mergeCell ref="H18:L18"/>
    <mergeCell ref="H19:L19"/>
    <mergeCell ref="B7:E7"/>
    <mergeCell ref="B11:G11"/>
    <mergeCell ref="H11:L11"/>
    <mergeCell ref="H16:L16"/>
    <mergeCell ref="B13:G13"/>
    <mergeCell ref="B14:G14"/>
    <mergeCell ref="B12:G12"/>
    <mergeCell ref="B16:G16"/>
    <mergeCell ref="H12:L12"/>
    <mergeCell ref="H13:L13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2:Q218"/>
  <sheetViews>
    <sheetView view="pageBreakPreview" zoomScaleSheetLayoutView="100" zoomScalePageLayoutView="90" workbookViewId="0" topLeftCell="A199">
      <selection activeCell="H219" sqref="H219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75390625" style="1" bestFit="1" customWidth="1"/>
    <col min="5" max="5" width="10.75390625" style="1" customWidth="1"/>
    <col min="6" max="6" width="9.125" style="1" customWidth="1"/>
    <col min="7" max="7" width="7.125" style="1" customWidth="1"/>
    <col min="8" max="8" width="9.125" style="1" customWidth="1"/>
    <col min="9" max="9" width="13.125" style="1" customWidth="1"/>
    <col min="10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2" spans="12:16" ht="12.75">
      <c r="L2" s="140" t="s">
        <v>369</v>
      </c>
      <c r="M2" s="140"/>
      <c r="N2" s="140"/>
      <c r="O2" s="140"/>
      <c r="P2" s="140"/>
    </row>
    <row r="3" spans="12:16" ht="12.75">
      <c r="L3" s="140" t="s">
        <v>370</v>
      </c>
      <c r="M3" s="140"/>
      <c r="N3" s="140"/>
      <c r="O3" s="140"/>
      <c r="P3" s="140"/>
    </row>
    <row r="4" spans="12:16" ht="12.75">
      <c r="L4" s="140" t="s">
        <v>371</v>
      </c>
      <c r="M4" s="140"/>
      <c r="N4" s="140"/>
      <c r="O4" s="140"/>
      <c r="P4" s="140"/>
    </row>
    <row r="5" spans="1:16" ht="15" customHeight="1">
      <c r="A5" s="143"/>
      <c r="B5" s="143"/>
      <c r="C5" s="143"/>
      <c r="D5" s="2"/>
      <c r="E5" s="2"/>
      <c r="F5" s="2"/>
      <c r="G5" s="2"/>
      <c r="H5" s="2"/>
      <c r="I5" s="2"/>
      <c r="L5" s="140" t="s">
        <v>372</v>
      </c>
      <c r="M5" s="140"/>
      <c r="N5" s="140"/>
      <c r="O5" s="140"/>
      <c r="P5" s="140"/>
    </row>
    <row r="6" spans="1:17" ht="12.75">
      <c r="A6" s="144" t="s">
        <v>12</v>
      </c>
      <c r="B6" s="144" t="s">
        <v>13</v>
      </c>
      <c r="C6" s="144" t="s">
        <v>14</v>
      </c>
      <c r="D6" s="144" t="s">
        <v>1</v>
      </c>
      <c r="E6" s="144"/>
      <c r="F6" s="144"/>
      <c r="G6" s="144" t="s">
        <v>2</v>
      </c>
      <c r="H6" s="144" t="s">
        <v>3</v>
      </c>
      <c r="I6" s="144"/>
      <c r="J6" s="144" t="s">
        <v>17</v>
      </c>
      <c r="K6" s="144" t="s">
        <v>18</v>
      </c>
      <c r="L6" s="144"/>
      <c r="M6" s="144"/>
      <c r="N6" s="144"/>
      <c r="O6" s="144"/>
      <c r="P6" s="144" t="s">
        <v>4</v>
      </c>
      <c r="Q6" s="145"/>
    </row>
    <row r="7" spans="1:17" ht="12.7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1:17" ht="12.75">
      <c r="A8" s="144"/>
      <c r="B8" s="144"/>
      <c r="C8" s="144"/>
      <c r="D8" s="146" t="s">
        <v>15</v>
      </c>
      <c r="E8" s="146" t="s">
        <v>5</v>
      </c>
      <c r="F8" s="146" t="s">
        <v>6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3"/>
    </row>
    <row r="9" spans="1:17" ht="61.5" customHeight="1">
      <c r="A9" s="144"/>
      <c r="B9" s="144"/>
      <c r="C9" s="144"/>
      <c r="D9" s="146"/>
      <c r="E9" s="146"/>
      <c r="F9" s="146"/>
      <c r="G9" s="144"/>
      <c r="H9" s="146" t="s">
        <v>7</v>
      </c>
      <c r="I9" s="146" t="s">
        <v>8</v>
      </c>
      <c r="J9" s="144"/>
      <c r="K9" s="146" t="s">
        <v>7</v>
      </c>
      <c r="L9" s="146" t="s">
        <v>9</v>
      </c>
      <c r="M9" s="146" t="s">
        <v>16</v>
      </c>
      <c r="N9" s="146" t="s">
        <v>387</v>
      </c>
      <c r="O9" s="146" t="s">
        <v>10</v>
      </c>
      <c r="P9" s="144"/>
      <c r="Q9" s="145"/>
    </row>
    <row r="10" spans="1:17" ht="12.75">
      <c r="A10" s="144"/>
      <c r="B10" s="144"/>
      <c r="C10" s="144"/>
      <c r="D10" s="146"/>
      <c r="E10" s="146"/>
      <c r="F10" s="146"/>
      <c r="G10" s="144"/>
      <c r="H10" s="146"/>
      <c r="I10" s="146"/>
      <c r="J10" s="144"/>
      <c r="K10" s="146"/>
      <c r="L10" s="146"/>
      <c r="M10" s="146"/>
      <c r="N10" s="146"/>
      <c r="O10" s="146"/>
      <c r="P10" s="144"/>
      <c r="Q10" s="145"/>
    </row>
    <row r="11" spans="1:17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3"/>
    </row>
    <row r="12" spans="1:17" ht="12.75">
      <c r="A12" s="4">
        <v>1</v>
      </c>
      <c r="B12" s="34" t="s">
        <v>243</v>
      </c>
      <c r="C12" s="6"/>
      <c r="D12" s="35">
        <v>101300001</v>
      </c>
      <c r="E12" s="6"/>
      <c r="F12" s="6"/>
      <c r="G12" s="6" t="s">
        <v>246</v>
      </c>
      <c r="H12" s="7">
        <v>1</v>
      </c>
      <c r="I12" s="36">
        <v>92289</v>
      </c>
      <c r="J12" s="6"/>
      <c r="K12" s="7">
        <v>1</v>
      </c>
      <c r="L12" s="36">
        <v>92289</v>
      </c>
      <c r="M12" s="36">
        <v>92289</v>
      </c>
      <c r="N12" s="36">
        <v>0</v>
      </c>
      <c r="O12" s="7">
        <v>20</v>
      </c>
      <c r="P12" s="6"/>
      <c r="Q12" s="3"/>
    </row>
    <row r="13" spans="1:17" ht="12.75">
      <c r="A13" s="4">
        <v>2</v>
      </c>
      <c r="B13" s="34" t="s">
        <v>244</v>
      </c>
      <c r="C13" s="6"/>
      <c r="D13" s="35">
        <v>101300002</v>
      </c>
      <c r="E13" s="6"/>
      <c r="F13" s="6"/>
      <c r="G13" s="6" t="s">
        <v>246</v>
      </c>
      <c r="H13" s="7">
        <v>1</v>
      </c>
      <c r="I13" s="36">
        <v>15504</v>
      </c>
      <c r="J13" s="6"/>
      <c r="K13" s="7">
        <v>1</v>
      </c>
      <c r="L13" s="36">
        <v>15504</v>
      </c>
      <c r="M13" s="36">
        <v>15504</v>
      </c>
      <c r="N13" s="36">
        <v>0</v>
      </c>
      <c r="O13" s="7">
        <v>15</v>
      </c>
      <c r="P13" s="6"/>
      <c r="Q13" s="3"/>
    </row>
    <row r="14" spans="1:17" ht="12.75">
      <c r="A14" s="4">
        <v>3</v>
      </c>
      <c r="B14" s="34" t="s">
        <v>245</v>
      </c>
      <c r="C14" s="6"/>
      <c r="D14" s="35">
        <v>101300005</v>
      </c>
      <c r="E14" s="6"/>
      <c r="F14" s="6"/>
      <c r="G14" s="6" t="s">
        <v>246</v>
      </c>
      <c r="H14" s="7">
        <v>1</v>
      </c>
      <c r="I14" s="36">
        <v>590</v>
      </c>
      <c r="J14" s="6"/>
      <c r="K14" s="7">
        <v>1</v>
      </c>
      <c r="L14" s="36">
        <v>590</v>
      </c>
      <c r="M14" s="36">
        <v>590</v>
      </c>
      <c r="N14" s="36">
        <v>0</v>
      </c>
      <c r="O14" s="7">
        <v>20</v>
      </c>
      <c r="P14" s="6"/>
      <c r="Q14" s="3"/>
    </row>
    <row r="15" spans="1:17" ht="12.75">
      <c r="A15" s="4">
        <v>4</v>
      </c>
      <c r="B15" s="34" t="s">
        <v>247</v>
      </c>
      <c r="C15" s="6"/>
      <c r="D15" s="35">
        <v>101300007</v>
      </c>
      <c r="E15" s="6"/>
      <c r="F15" s="6"/>
      <c r="G15" s="6" t="s">
        <v>246</v>
      </c>
      <c r="H15" s="7">
        <v>1</v>
      </c>
      <c r="I15" s="36">
        <v>2587</v>
      </c>
      <c r="J15" s="6"/>
      <c r="K15" s="7">
        <v>1</v>
      </c>
      <c r="L15" s="36">
        <v>2587</v>
      </c>
      <c r="M15" s="36">
        <v>2587</v>
      </c>
      <c r="N15" s="36">
        <v>0</v>
      </c>
      <c r="O15" s="7">
        <v>15</v>
      </c>
      <c r="P15" s="6"/>
      <c r="Q15" s="3"/>
    </row>
    <row r="16" spans="1:17" ht="12.75">
      <c r="A16" s="4">
        <v>5</v>
      </c>
      <c r="B16" s="34" t="s">
        <v>248</v>
      </c>
      <c r="C16" s="6"/>
      <c r="D16" s="35">
        <v>101300009</v>
      </c>
      <c r="E16" s="6"/>
      <c r="F16" s="6"/>
      <c r="G16" s="6" t="s">
        <v>246</v>
      </c>
      <c r="H16" s="7">
        <v>1</v>
      </c>
      <c r="I16" s="36">
        <v>11278</v>
      </c>
      <c r="J16" s="6"/>
      <c r="K16" s="7">
        <v>1</v>
      </c>
      <c r="L16" s="36">
        <v>11278</v>
      </c>
      <c r="M16" s="36">
        <v>11278</v>
      </c>
      <c r="N16" s="36">
        <v>0</v>
      </c>
      <c r="O16" s="7">
        <v>15</v>
      </c>
      <c r="P16" s="6"/>
      <c r="Q16" s="3"/>
    </row>
    <row r="17" spans="1:17" ht="22.5">
      <c r="A17" s="4">
        <v>6</v>
      </c>
      <c r="B17" s="72" t="s">
        <v>393</v>
      </c>
      <c r="C17" s="73">
        <v>1974</v>
      </c>
      <c r="D17" s="72">
        <v>101300006</v>
      </c>
      <c r="E17" s="73"/>
      <c r="F17" s="73"/>
      <c r="G17" s="73" t="s">
        <v>394</v>
      </c>
      <c r="H17" s="74">
        <v>1</v>
      </c>
      <c r="I17" s="75">
        <v>154502.33</v>
      </c>
      <c r="J17" s="73"/>
      <c r="K17" s="74">
        <v>1</v>
      </c>
      <c r="L17" s="75">
        <v>154502.33</v>
      </c>
      <c r="M17" s="75">
        <v>154502.33</v>
      </c>
      <c r="N17" s="75">
        <f>L17-M17</f>
        <v>0</v>
      </c>
      <c r="O17" s="74">
        <v>15</v>
      </c>
      <c r="P17" s="6"/>
      <c r="Q17" s="3"/>
    </row>
    <row r="18" spans="1:17" ht="33.75">
      <c r="A18" s="4">
        <v>7</v>
      </c>
      <c r="B18" s="72" t="s">
        <v>395</v>
      </c>
      <c r="C18" s="73">
        <v>1960</v>
      </c>
      <c r="D18" s="72">
        <v>101300007</v>
      </c>
      <c r="E18" s="73"/>
      <c r="F18" s="73"/>
      <c r="G18" s="73" t="s">
        <v>394</v>
      </c>
      <c r="H18" s="74">
        <v>1</v>
      </c>
      <c r="I18" s="75">
        <v>87925.77</v>
      </c>
      <c r="J18" s="73"/>
      <c r="K18" s="74">
        <v>1</v>
      </c>
      <c r="L18" s="75">
        <v>87925.77</v>
      </c>
      <c r="M18" s="76">
        <v>83909.87</v>
      </c>
      <c r="N18" s="75">
        <f>L18-M18</f>
        <v>4015.9000000000087</v>
      </c>
      <c r="O18" s="74">
        <v>15</v>
      </c>
      <c r="P18" s="6"/>
      <c r="Q18" s="3"/>
    </row>
    <row r="19" spans="1:17" ht="12.75">
      <c r="A19" s="4">
        <v>8</v>
      </c>
      <c r="B19" s="53" t="s">
        <v>374</v>
      </c>
      <c r="C19" s="6"/>
      <c r="D19" s="35">
        <v>101300003</v>
      </c>
      <c r="E19" s="6"/>
      <c r="F19" s="6"/>
      <c r="G19" s="6" t="s">
        <v>246</v>
      </c>
      <c r="H19" s="7">
        <v>1</v>
      </c>
      <c r="I19" s="36">
        <v>199570</v>
      </c>
      <c r="J19" s="6"/>
      <c r="K19" s="7">
        <v>1</v>
      </c>
      <c r="L19" s="36">
        <v>199570</v>
      </c>
      <c r="M19" s="36">
        <v>199570</v>
      </c>
      <c r="N19" s="36">
        <v>0</v>
      </c>
      <c r="O19" s="7">
        <v>20</v>
      </c>
      <c r="P19" s="6" t="s">
        <v>375</v>
      </c>
      <c r="Q19" s="3"/>
    </row>
    <row r="20" spans="1:17" ht="12.75">
      <c r="A20" s="4">
        <v>9</v>
      </c>
      <c r="B20" s="53" t="s">
        <v>376</v>
      </c>
      <c r="C20" s="6"/>
      <c r="D20" s="35">
        <v>101300004</v>
      </c>
      <c r="E20" s="6"/>
      <c r="F20" s="6"/>
      <c r="G20" s="6" t="s">
        <v>246</v>
      </c>
      <c r="H20" s="7">
        <v>1</v>
      </c>
      <c r="I20" s="36">
        <v>1265400</v>
      </c>
      <c r="J20" s="6"/>
      <c r="K20" s="7">
        <v>1</v>
      </c>
      <c r="L20" s="36">
        <v>1265400</v>
      </c>
      <c r="M20" s="36">
        <v>1265400</v>
      </c>
      <c r="N20" s="36">
        <v>0</v>
      </c>
      <c r="O20" s="7">
        <v>20</v>
      </c>
      <c r="P20" s="6" t="s">
        <v>375</v>
      </c>
      <c r="Q20" s="3"/>
    </row>
    <row r="21" spans="1:17" ht="12.75">
      <c r="A21" s="4">
        <v>10</v>
      </c>
      <c r="B21" s="53" t="s">
        <v>377</v>
      </c>
      <c r="C21" s="6"/>
      <c r="D21" s="35">
        <v>101300021</v>
      </c>
      <c r="E21" s="6"/>
      <c r="F21" s="6"/>
      <c r="G21" s="6" t="s">
        <v>246</v>
      </c>
      <c r="H21" s="7">
        <v>1</v>
      </c>
      <c r="I21" s="36">
        <v>59403</v>
      </c>
      <c r="J21" s="6"/>
      <c r="K21" s="7">
        <v>1</v>
      </c>
      <c r="L21" s="36">
        <v>59403</v>
      </c>
      <c r="M21" s="36">
        <v>59403</v>
      </c>
      <c r="N21" s="36">
        <v>0</v>
      </c>
      <c r="O21" s="7">
        <v>20</v>
      </c>
      <c r="P21" s="6"/>
      <c r="Q21" s="3"/>
    </row>
    <row r="22" spans="1:17" ht="12.75">
      <c r="A22" s="4">
        <v>11</v>
      </c>
      <c r="B22" s="53" t="s">
        <v>378</v>
      </c>
      <c r="C22" s="6"/>
      <c r="D22" s="35">
        <v>101300022</v>
      </c>
      <c r="E22" s="6"/>
      <c r="F22" s="6"/>
      <c r="G22" s="6" t="s">
        <v>246</v>
      </c>
      <c r="H22" s="7">
        <v>1</v>
      </c>
      <c r="I22" s="36">
        <v>110345</v>
      </c>
      <c r="J22" s="6"/>
      <c r="K22" s="7">
        <v>1</v>
      </c>
      <c r="L22" s="36">
        <v>110345</v>
      </c>
      <c r="M22" s="36">
        <v>110345</v>
      </c>
      <c r="N22" s="36">
        <v>0</v>
      </c>
      <c r="O22" s="7">
        <v>20</v>
      </c>
      <c r="P22" s="6"/>
      <c r="Q22" s="3"/>
    </row>
    <row r="23" spans="1:17" ht="12.75">
      <c r="A23" s="4">
        <v>12</v>
      </c>
      <c r="B23" s="53" t="s">
        <v>379</v>
      </c>
      <c r="C23" s="6"/>
      <c r="D23" s="35">
        <v>101300023</v>
      </c>
      <c r="E23" s="6"/>
      <c r="F23" s="6"/>
      <c r="G23" s="6" t="s">
        <v>246</v>
      </c>
      <c r="H23" s="7">
        <v>1</v>
      </c>
      <c r="I23" s="36">
        <v>135403</v>
      </c>
      <c r="J23" s="6"/>
      <c r="K23" s="7">
        <v>1</v>
      </c>
      <c r="L23" s="36">
        <v>135403</v>
      </c>
      <c r="M23" s="36">
        <v>135403</v>
      </c>
      <c r="N23" s="36">
        <v>0</v>
      </c>
      <c r="O23" s="7">
        <v>20</v>
      </c>
      <c r="P23" s="6"/>
      <c r="Q23" s="3"/>
    </row>
    <row r="24" spans="1:17" ht="12.75">
      <c r="A24" s="4">
        <v>13</v>
      </c>
      <c r="B24" s="53" t="s">
        <v>380</v>
      </c>
      <c r="C24" s="6"/>
      <c r="D24" s="35">
        <v>101300024</v>
      </c>
      <c r="E24" s="6"/>
      <c r="F24" s="6"/>
      <c r="G24" s="6" t="s">
        <v>246</v>
      </c>
      <c r="H24" s="7">
        <v>1</v>
      </c>
      <c r="I24" s="36">
        <v>132239</v>
      </c>
      <c r="J24" s="6"/>
      <c r="K24" s="7">
        <v>1</v>
      </c>
      <c r="L24" s="36">
        <v>132239</v>
      </c>
      <c r="M24" s="36">
        <v>132239</v>
      </c>
      <c r="N24" s="36">
        <v>0</v>
      </c>
      <c r="O24" s="7">
        <v>20</v>
      </c>
      <c r="P24" s="6"/>
      <c r="Q24" s="3"/>
    </row>
    <row r="25" spans="1:17" ht="12.75">
      <c r="A25" s="4">
        <v>14</v>
      </c>
      <c r="B25" s="53" t="s">
        <v>381</v>
      </c>
      <c r="C25" s="6"/>
      <c r="D25" s="35">
        <v>101300028</v>
      </c>
      <c r="E25" s="6"/>
      <c r="F25" s="6"/>
      <c r="G25" s="6" t="s">
        <v>246</v>
      </c>
      <c r="H25" s="7">
        <v>1</v>
      </c>
      <c r="I25" s="36">
        <v>10590</v>
      </c>
      <c r="J25" s="6"/>
      <c r="K25" s="7">
        <v>1</v>
      </c>
      <c r="L25" s="36">
        <v>10590</v>
      </c>
      <c r="M25" s="36">
        <v>10590</v>
      </c>
      <c r="N25" s="36">
        <v>0</v>
      </c>
      <c r="O25" s="7">
        <v>20</v>
      </c>
      <c r="P25" s="6" t="s">
        <v>375</v>
      </c>
      <c r="Q25" s="3"/>
    </row>
    <row r="26" spans="1:17" ht="12.75">
      <c r="A26" s="4">
        <v>15</v>
      </c>
      <c r="B26" s="53" t="s">
        <v>382</v>
      </c>
      <c r="C26" s="6"/>
      <c r="D26" s="35">
        <v>101300029</v>
      </c>
      <c r="E26" s="6"/>
      <c r="F26" s="6"/>
      <c r="G26" s="6" t="s">
        <v>246</v>
      </c>
      <c r="H26" s="7">
        <v>1</v>
      </c>
      <c r="I26" s="36">
        <v>10590</v>
      </c>
      <c r="J26" s="6"/>
      <c r="K26" s="7">
        <v>1</v>
      </c>
      <c r="L26" s="36">
        <v>10590</v>
      </c>
      <c r="M26" s="36">
        <v>10590</v>
      </c>
      <c r="N26" s="36">
        <v>0</v>
      </c>
      <c r="O26" s="7">
        <v>20</v>
      </c>
      <c r="P26" s="6" t="s">
        <v>375</v>
      </c>
      <c r="Q26" s="3"/>
    </row>
    <row r="27" spans="1:17" ht="12.75">
      <c r="A27" s="4">
        <v>16</v>
      </c>
      <c r="B27" s="53" t="s">
        <v>383</v>
      </c>
      <c r="C27" s="6"/>
      <c r="D27" s="35">
        <v>101300030</v>
      </c>
      <c r="E27" s="6"/>
      <c r="F27" s="6"/>
      <c r="G27" s="6" t="s">
        <v>246</v>
      </c>
      <c r="H27" s="7">
        <v>1</v>
      </c>
      <c r="I27" s="36">
        <v>10590</v>
      </c>
      <c r="J27" s="6"/>
      <c r="K27" s="7">
        <v>1</v>
      </c>
      <c r="L27" s="36">
        <v>10590</v>
      </c>
      <c r="M27" s="36">
        <v>10590</v>
      </c>
      <c r="N27" s="36">
        <v>0</v>
      </c>
      <c r="O27" s="7">
        <v>20</v>
      </c>
      <c r="P27" s="6" t="s">
        <v>375</v>
      </c>
      <c r="Q27" s="3"/>
    </row>
    <row r="28" spans="1:17" ht="12.75">
      <c r="A28" s="4">
        <v>17</v>
      </c>
      <c r="B28" s="53" t="s">
        <v>384</v>
      </c>
      <c r="C28" s="6"/>
      <c r="D28" s="35">
        <v>101300031</v>
      </c>
      <c r="E28" s="6"/>
      <c r="F28" s="6"/>
      <c r="G28" s="6" t="s">
        <v>246</v>
      </c>
      <c r="H28" s="7">
        <v>1</v>
      </c>
      <c r="I28" s="36">
        <v>10590</v>
      </c>
      <c r="J28" s="6"/>
      <c r="K28" s="7">
        <v>1</v>
      </c>
      <c r="L28" s="36">
        <v>10590</v>
      </c>
      <c r="M28" s="36">
        <v>10590</v>
      </c>
      <c r="N28" s="36">
        <v>0</v>
      </c>
      <c r="O28" s="7">
        <v>20</v>
      </c>
      <c r="P28" s="6"/>
      <c r="Q28" s="3"/>
    </row>
    <row r="29" spans="1:17" ht="12.75">
      <c r="A29" s="4">
        <v>18</v>
      </c>
      <c r="B29" s="53" t="s">
        <v>385</v>
      </c>
      <c r="C29" s="6"/>
      <c r="D29" s="35">
        <v>101300032</v>
      </c>
      <c r="E29" s="6"/>
      <c r="F29" s="6"/>
      <c r="G29" s="6" t="s">
        <v>246</v>
      </c>
      <c r="H29" s="7">
        <v>1</v>
      </c>
      <c r="I29" s="36">
        <v>10590</v>
      </c>
      <c r="J29" s="6"/>
      <c r="K29" s="7">
        <v>1</v>
      </c>
      <c r="L29" s="36">
        <v>10590</v>
      </c>
      <c r="M29" s="36">
        <v>10590</v>
      </c>
      <c r="N29" s="36">
        <v>0</v>
      </c>
      <c r="O29" s="7">
        <v>20</v>
      </c>
      <c r="P29" s="6"/>
      <c r="Q29" s="3"/>
    </row>
    <row r="30" spans="1:17" ht="12.75">
      <c r="A30" s="4">
        <v>19</v>
      </c>
      <c r="B30" s="53" t="s">
        <v>386</v>
      </c>
      <c r="C30" s="6"/>
      <c r="D30" s="35">
        <v>101300033</v>
      </c>
      <c r="E30" s="6"/>
      <c r="F30" s="6"/>
      <c r="G30" s="6" t="s">
        <v>246</v>
      </c>
      <c r="H30" s="7">
        <v>1</v>
      </c>
      <c r="I30" s="36">
        <v>10590</v>
      </c>
      <c r="J30" s="6"/>
      <c r="K30" s="7">
        <v>1</v>
      </c>
      <c r="L30" s="36">
        <v>10590</v>
      </c>
      <c r="M30" s="36">
        <v>10590</v>
      </c>
      <c r="N30" s="36">
        <v>0</v>
      </c>
      <c r="O30" s="7">
        <v>20</v>
      </c>
      <c r="P30" s="6"/>
      <c r="Q30" s="3"/>
    </row>
    <row r="31" spans="1:17" ht="16.5" customHeight="1">
      <c r="A31" s="4">
        <v>20</v>
      </c>
      <c r="B31" s="84" t="s">
        <v>411</v>
      </c>
      <c r="C31" s="85"/>
      <c r="D31" s="84">
        <v>101300018</v>
      </c>
      <c r="E31" s="85"/>
      <c r="F31" s="85" t="s">
        <v>412</v>
      </c>
      <c r="G31" s="85" t="s">
        <v>246</v>
      </c>
      <c r="H31" s="87">
        <v>1</v>
      </c>
      <c r="I31" s="86">
        <v>9670</v>
      </c>
      <c r="J31" s="85"/>
      <c r="K31" s="87">
        <v>1</v>
      </c>
      <c r="L31" s="86">
        <v>9670</v>
      </c>
      <c r="M31" s="86">
        <v>9670</v>
      </c>
      <c r="N31" s="86">
        <v>0</v>
      </c>
      <c r="O31" s="87">
        <v>20</v>
      </c>
      <c r="P31" s="6" t="s">
        <v>375</v>
      </c>
      <c r="Q31" s="3"/>
    </row>
    <row r="32" spans="1:17" ht="16.5" customHeight="1">
      <c r="A32" s="4">
        <v>21</v>
      </c>
      <c r="B32" s="84" t="s">
        <v>413</v>
      </c>
      <c r="C32" s="85"/>
      <c r="D32" s="84">
        <v>101300019</v>
      </c>
      <c r="E32" s="85"/>
      <c r="F32" s="85" t="s">
        <v>412</v>
      </c>
      <c r="G32" s="85" t="s">
        <v>246</v>
      </c>
      <c r="H32" s="87">
        <v>1</v>
      </c>
      <c r="I32" s="86">
        <v>9670</v>
      </c>
      <c r="J32" s="85"/>
      <c r="K32" s="87">
        <v>1</v>
      </c>
      <c r="L32" s="86">
        <v>9670</v>
      </c>
      <c r="M32" s="86">
        <v>9670</v>
      </c>
      <c r="N32" s="86">
        <v>0</v>
      </c>
      <c r="O32" s="87">
        <v>20</v>
      </c>
      <c r="P32" s="6" t="s">
        <v>375</v>
      </c>
      <c r="Q32" s="3"/>
    </row>
    <row r="33" spans="1:17" ht="16.5" customHeight="1">
      <c r="A33" s="4">
        <v>22</v>
      </c>
      <c r="B33" s="84" t="s">
        <v>414</v>
      </c>
      <c r="C33" s="85"/>
      <c r="D33" s="84">
        <v>101300020</v>
      </c>
      <c r="E33" s="85"/>
      <c r="F33" s="85" t="s">
        <v>412</v>
      </c>
      <c r="G33" s="85" t="s">
        <v>246</v>
      </c>
      <c r="H33" s="87">
        <v>1</v>
      </c>
      <c r="I33" s="86">
        <v>9670</v>
      </c>
      <c r="J33" s="85"/>
      <c r="K33" s="87">
        <v>1</v>
      </c>
      <c r="L33" s="86">
        <v>9670</v>
      </c>
      <c r="M33" s="86">
        <v>9670</v>
      </c>
      <c r="N33" s="86">
        <v>0</v>
      </c>
      <c r="O33" s="87">
        <v>20</v>
      </c>
      <c r="P33" s="6" t="s">
        <v>375</v>
      </c>
      <c r="Q33" s="3"/>
    </row>
    <row r="34" spans="1:17" ht="16.5" customHeight="1">
      <c r="A34" s="4">
        <v>23</v>
      </c>
      <c r="B34" s="84" t="s">
        <v>415</v>
      </c>
      <c r="C34" s="85"/>
      <c r="D34" s="84">
        <v>101300025</v>
      </c>
      <c r="E34" s="85"/>
      <c r="F34" s="85" t="s">
        <v>412</v>
      </c>
      <c r="G34" s="85" t="s">
        <v>246</v>
      </c>
      <c r="H34" s="87">
        <v>1</v>
      </c>
      <c r="I34" s="86">
        <v>40483</v>
      </c>
      <c r="J34" s="85"/>
      <c r="K34" s="87">
        <v>1</v>
      </c>
      <c r="L34" s="86">
        <v>40483</v>
      </c>
      <c r="M34" s="86">
        <v>40483</v>
      </c>
      <c r="N34" s="86">
        <v>0</v>
      </c>
      <c r="O34" s="87">
        <v>20</v>
      </c>
      <c r="P34" s="6" t="s">
        <v>375</v>
      </c>
      <c r="Q34" s="3"/>
    </row>
    <row r="35" spans="1:17" ht="16.5" customHeight="1">
      <c r="A35" s="4">
        <v>24</v>
      </c>
      <c r="B35" s="84" t="s">
        <v>416</v>
      </c>
      <c r="C35" s="85"/>
      <c r="D35" s="84">
        <v>101300026</v>
      </c>
      <c r="E35" s="85"/>
      <c r="F35" s="85" t="s">
        <v>412</v>
      </c>
      <c r="G35" s="85" t="s">
        <v>246</v>
      </c>
      <c r="H35" s="87">
        <v>1</v>
      </c>
      <c r="I35" s="86">
        <v>40483</v>
      </c>
      <c r="J35" s="85"/>
      <c r="K35" s="87">
        <v>1</v>
      </c>
      <c r="L35" s="86">
        <v>40483</v>
      </c>
      <c r="M35" s="86">
        <v>40483</v>
      </c>
      <c r="N35" s="86">
        <v>0</v>
      </c>
      <c r="O35" s="87">
        <v>20</v>
      </c>
      <c r="P35" s="6" t="s">
        <v>375</v>
      </c>
      <c r="Q35" s="3"/>
    </row>
    <row r="36" spans="1:17" ht="16.5" customHeight="1">
      <c r="A36" s="4">
        <v>25</v>
      </c>
      <c r="B36" s="84" t="s">
        <v>417</v>
      </c>
      <c r="C36" s="85"/>
      <c r="D36" s="84">
        <v>101300027</v>
      </c>
      <c r="E36" s="85"/>
      <c r="F36" s="85" t="s">
        <v>412</v>
      </c>
      <c r="G36" s="85" t="s">
        <v>246</v>
      </c>
      <c r="H36" s="87">
        <v>1</v>
      </c>
      <c r="I36" s="86">
        <v>30378</v>
      </c>
      <c r="J36" s="85"/>
      <c r="K36" s="87">
        <v>1</v>
      </c>
      <c r="L36" s="86">
        <v>30378</v>
      </c>
      <c r="M36" s="86">
        <v>30378</v>
      </c>
      <c r="N36" s="86">
        <v>0</v>
      </c>
      <c r="O36" s="87">
        <v>20</v>
      </c>
      <c r="P36" s="6" t="s">
        <v>375</v>
      </c>
      <c r="Q36" s="3"/>
    </row>
    <row r="37" spans="1:17" ht="16.5" customHeight="1">
      <c r="A37" s="4">
        <v>26</v>
      </c>
      <c r="B37" s="88" t="s">
        <v>418</v>
      </c>
      <c r="C37" s="6"/>
      <c r="D37" s="35">
        <v>101300006</v>
      </c>
      <c r="E37" s="6"/>
      <c r="F37" s="6"/>
      <c r="G37" s="6" t="s">
        <v>246</v>
      </c>
      <c r="H37" s="7">
        <v>1</v>
      </c>
      <c r="I37" s="36">
        <v>22543</v>
      </c>
      <c r="J37" s="6"/>
      <c r="K37" s="7">
        <v>1</v>
      </c>
      <c r="L37" s="36">
        <v>22543</v>
      </c>
      <c r="M37" s="36">
        <v>22543</v>
      </c>
      <c r="N37" s="36">
        <f>L37-M37</f>
        <v>0</v>
      </c>
      <c r="O37" s="7">
        <v>20</v>
      </c>
      <c r="P37" s="85"/>
      <c r="Q37" s="3"/>
    </row>
    <row r="38" spans="1:17" ht="16.5" customHeight="1">
      <c r="A38" s="4">
        <v>27</v>
      </c>
      <c r="B38" s="88" t="s">
        <v>419</v>
      </c>
      <c r="C38" s="6"/>
      <c r="D38" s="35">
        <v>101300008</v>
      </c>
      <c r="E38" s="6"/>
      <c r="F38" s="6"/>
      <c r="G38" s="6" t="s">
        <v>246</v>
      </c>
      <c r="H38" s="7">
        <v>1</v>
      </c>
      <c r="I38" s="36">
        <v>6120</v>
      </c>
      <c r="J38" s="6"/>
      <c r="K38" s="7">
        <v>1</v>
      </c>
      <c r="L38" s="36">
        <v>6120</v>
      </c>
      <c r="M38" s="36">
        <v>6120</v>
      </c>
      <c r="N38" s="36">
        <f aca="true" t="shared" si="0" ref="N38:N45">L38-M38</f>
        <v>0</v>
      </c>
      <c r="O38" s="7">
        <v>15</v>
      </c>
      <c r="P38" s="85"/>
      <c r="Q38" s="3"/>
    </row>
    <row r="39" spans="1:17" ht="16.5" customHeight="1">
      <c r="A39" s="4">
        <v>28</v>
      </c>
      <c r="B39" s="88" t="s">
        <v>420</v>
      </c>
      <c r="C39" s="6"/>
      <c r="D39" s="35">
        <v>101300010</v>
      </c>
      <c r="E39" s="6"/>
      <c r="F39" s="6"/>
      <c r="G39" s="6" t="s">
        <v>246</v>
      </c>
      <c r="H39" s="7">
        <v>1</v>
      </c>
      <c r="I39" s="36">
        <v>1620</v>
      </c>
      <c r="J39" s="6"/>
      <c r="K39" s="7">
        <v>1</v>
      </c>
      <c r="L39" s="36">
        <v>1620</v>
      </c>
      <c r="M39" s="36">
        <v>1620</v>
      </c>
      <c r="N39" s="36">
        <f t="shared" si="0"/>
        <v>0</v>
      </c>
      <c r="O39" s="7">
        <v>15</v>
      </c>
      <c r="P39" s="85"/>
      <c r="Q39" s="3"/>
    </row>
    <row r="40" spans="1:17" ht="16.5" customHeight="1">
      <c r="A40" s="4">
        <v>29</v>
      </c>
      <c r="B40" s="88" t="s">
        <v>421</v>
      </c>
      <c r="C40" s="6"/>
      <c r="D40" s="35">
        <v>101300011</v>
      </c>
      <c r="E40" s="6"/>
      <c r="F40" s="6"/>
      <c r="G40" s="6" t="s">
        <v>246</v>
      </c>
      <c r="H40" s="7">
        <v>1</v>
      </c>
      <c r="I40" s="36">
        <v>1620</v>
      </c>
      <c r="J40" s="6"/>
      <c r="K40" s="7">
        <v>1</v>
      </c>
      <c r="L40" s="36">
        <v>1620</v>
      </c>
      <c r="M40" s="36">
        <v>1620</v>
      </c>
      <c r="N40" s="36">
        <f t="shared" si="0"/>
        <v>0</v>
      </c>
      <c r="O40" s="7">
        <v>15</v>
      </c>
      <c r="P40" s="85"/>
      <c r="Q40" s="3"/>
    </row>
    <row r="41" spans="1:17" ht="16.5" customHeight="1">
      <c r="A41" s="4">
        <v>30</v>
      </c>
      <c r="B41" s="88" t="s">
        <v>422</v>
      </c>
      <c r="C41" s="6"/>
      <c r="D41" s="35">
        <v>101300012</v>
      </c>
      <c r="E41" s="6"/>
      <c r="F41" s="6"/>
      <c r="G41" s="6" t="s">
        <v>246</v>
      </c>
      <c r="H41" s="7">
        <v>1</v>
      </c>
      <c r="I41" s="36">
        <v>1621</v>
      </c>
      <c r="J41" s="6"/>
      <c r="K41" s="7">
        <v>1</v>
      </c>
      <c r="L41" s="36">
        <v>1621</v>
      </c>
      <c r="M41" s="36">
        <v>1621</v>
      </c>
      <c r="N41" s="36">
        <f t="shared" si="0"/>
        <v>0</v>
      </c>
      <c r="O41" s="7">
        <v>15</v>
      </c>
      <c r="P41" s="85"/>
      <c r="Q41" s="3"/>
    </row>
    <row r="42" spans="1:17" ht="16.5" customHeight="1">
      <c r="A42" s="4">
        <v>31</v>
      </c>
      <c r="B42" s="88" t="s">
        <v>423</v>
      </c>
      <c r="C42" s="6"/>
      <c r="D42" s="35">
        <v>101300013</v>
      </c>
      <c r="E42" s="6"/>
      <c r="F42" s="6"/>
      <c r="G42" s="6" t="s">
        <v>246</v>
      </c>
      <c r="H42" s="7">
        <v>1</v>
      </c>
      <c r="I42" s="36">
        <v>2607</v>
      </c>
      <c r="J42" s="6"/>
      <c r="K42" s="7">
        <v>1</v>
      </c>
      <c r="L42" s="36">
        <v>2607</v>
      </c>
      <c r="M42" s="36">
        <v>2607</v>
      </c>
      <c r="N42" s="36">
        <f t="shared" si="0"/>
        <v>0</v>
      </c>
      <c r="O42" s="7">
        <v>15</v>
      </c>
      <c r="P42" s="85"/>
      <c r="Q42" s="3"/>
    </row>
    <row r="43" spans="1:17" ht="16.5" customHeight="1">
      <c r="A43" s="4">
        <v>32</v>
      </c>
      <c r="B43" s="88" t="s">
        <v>424</v>
      </c>
      <c r="C43" s="6"/>
      <c r="D43" s="35">
        <v>101300014</v>
      </c>
      <c r="E43" s="6"/>
      <c r="F43" s="6"/>
      <c r="G43" s="6" t="s">
        <v>246</v>
      </c>
      <c r="H43" s="7">
        <v>1</v>
      </c>
      <c r="I43" s="36">
        <v>20852</v>
      </c>
      <c r="J43" s="6"/>
      <c r="K43" s="7">
        <v>1</v>
      </c>
      <c r="L43" s="36">
        <v>20852</v>
      </c>
      <c r="M43" s="36">
        <v>20852</v>
      </c>
      <c r="N43" s="36">
        <f t="shared" si="0"/>
        <v>0</v>
      </c>
      <c r="O43" s="7">
        <v>15</v>
      </c>
      <c r="P43" s="85"/>
      <c r="Q43" s="3"/>
    </row>
    <row r="44" spans="1:17" ht="16.5" customHeight="1">
      <c r="A44" s="4">
        <v>33</v>
      </c>
      <c r="B44" s="88" t="s">
        <v>424</v>
      </c>
      <c r="C44" s="6"/>
      <c r="D44" s="35">
        <v>101300015</v>
      </c>
      <c r="E44" s="6"/>
      <c r="F44" s="6"/>
      <c r="G44" s="6" t="s">
        <v>246</v>
      </c>
      <c r="H44" s="7">
        <v>1</v>
      </c>
      <c r="I44" s="36">
        <v>19971</v>
      </c>
      <c r="J44" s="6"/>
      <c r="K44" s="7">
        <v>1</v>
      </c>
      <c r="L44" s="36">
        <v>19971</v>
      </c>
      <c r="M44" s="36">
        <v>19971</v>
      </c>
      <c r="N44" s="36">
        <f t="shared" si="0"/>
        <v>0</v>
      </c>
      <c r="O44" s="7">
        <v>15</v>
      </c>
      <c r="P44" s="85"/>
      <c r="Q44" s="3"/>
    </row>
    <row r="45" spans="1:17" ht="17.25" customHeight="1">
      <c r="A45" s="4">
        <v>34</v>
      </c>
      <c r="B45" s="88" t="s">
        <v>425</v>
      </c>
      <c r="C45" s="6"/>
      <c r="D45" s="35">
        <v>101300034</v>
      </c>
      <c r="E45" s="6"/>
      <c r="F45" s="6"/>
      <c r="G45" s="6" t="s">
        <v>246</v>
      </c>
      <c r="H45" s="7">
        <v>1</v>
      </c>
      <c r="I45" s="36">
        <v>9871</v>
      </c>
      <c r="J45" s="6"/>
      <c r="K45" s="7">
        <v>1</v>
      </c>
      <c r="L45" s="36">
        <v>9871</v>
      </c>
      <c r="M45" s="36">
        <v>9871</v>
      </c>
      <c r="N45" s="36">
        <f t="shared" si="0"/>
        <v>0</v>
      </c>
      <c r="O45" s="7">
        <v>15</v>
      </c>
      <c r="P45" s="85"/>
      <c r="Q45" s="3"/>
    </row>
    <row r="46" spans="1:17" ht="24" customHeight="1">
      <c r="A46" s="4">
        <v>35</v>
      </c>
      <c r="B46" s="89" t="s">
        <v>426</v>
      </c>
      <c r="C46" s="73">
        <v>2016</v>
      </c>
      <c r="D46" s="90">
        <v>101300001</v>
      </c>
      <c r="E46" s="73"/>
      <c r="F46" s="73"/>
      <c r="G46" s="73" t="s">
        <v>394</v>
      </c>
      <c r="H46" s="74">
        <v>1</v>
      </c>
      <c r="I46" s="76">
        <v>27000</v>
      </c>
      <c r="J46" s="73"/>
      <c r="K46" s="74">
        <v>1</v>
      </c>
      <c r="L46" s="76">
        <v>27000</v>
      </c>
      <c r="M46" s="76">
        <v>7200</v>
      </c>
      <c r="N46" s="36">
        <f>L46-M46</f>
        <v>19800</v>
      </c>
      <c r="O46" s="74">
        <v>15</v>
      </c>
      <c r="P46" s="85"/>
      <c r="Q46" s="3"/>
    </row>
    <row r="47" spans="1:17" ht="24" customHeight="1">
      <c r="A47" s="4">
        <v>36</v>
      </c>
      <c r="B47" s="89" t="s">
        <v>427</v>
      </c>
      <c r="C47" s="73">
        <v>2016</v>
      </c>
      <c r="D47" s="90" t="s">
        <v>428</v>
      </c>
      <c r="E47" s="73"/>
      <c r="F47" s="73"/>
      <c r="G47" s="73" t="s">
        <v>394</v>
      </c>
      <c r="H47" s="74">
        <v>4</v>
      </c>
      <c r="I47" s="76">
        <v>40000</v>
      </c>
      <c r="J47" s="73"/>
      <c r="K47" s="74">
        <v>4</v>
      </c>
      <c r="L47" s="76">
        <v>40000</v>
      </c>
      <c r="M47" s="76">
        <v>10666.67</v>
      </c>
      <c r="N47" s="36">
        <f>L47-M47</f>
        <v>29333.33</v>
      </c>
      <c r="O47" s="74">
        <v>15</v>
      </c>
      <c r="P47" s="85"/>
      <c r="Q47" s="3"/>
    </row>
    <row r="48" spans="1:17" ht="30.75" customHeight="1">
      <c r="A48" s="4">
        <v>37</v>
      </c>
      <c r="B48" s="110" t="s">
        <v>576</v>
      </c>
      <c r="C48" s="111">
        <v>1961</v>
      </c>
      <c r="D48" s="112">
        <v>101300001</v>
      </c>
      <c r="E48" s="14"/>
      <c r="F48" s="14"/>
      <c r="G48" s="14" t="s">
        <v>246</v>
      </c>
      <c r="H48" s="38">
        <v>1</v>
      </c>
      <c r="I48" s="113">
        <v>126617</v>
      </c>
      <c r="J48" s="14"/>
      <c r="K48" s="38">
        <v>1</v>
      </c>
      <c r="L48" s="113">
        <v>126617</v>
      </c>
      <c r="M48" s="113">
        <v>126617</v>
      </c>
      <c r="N48" s="113">
        <v>0</v>
      </c>
      <c r="O48" s="7">
        <v>20</v>
      </c>
      <c r="P48" s="85"/>
      <c r="Q48" s="3"/>
    </row>
    <row r="49" spans="1:17" ht="16.5" customHeight="1">
      <c r="A49" s="4">
        <v>38</v>
      </c>
      <c r="B49" s="33" t="s">
        <v>577</v>
      </c>
      <c r="C49" s="4">
        <v>1961</v>
      </c>
      <c r="D49" s="35">
        <v>101300002</v>
      </c>
      <c r="E49" s="6"/>
      <c r="F49" s="6"/>
      <c r="G49" s="6" t="s">
        <v>246</v>
      </c>
      <c r="H49" s="7">
        <v>1</v>
      </c>
      <c r="I49" s="106">
        <v>2235</v>
      </c>
      <c r="J49" s="6"/>
      <c r="K49" s="7">
        <v>1</v>
      </c>
      <c r="L49" s="106">
        <v>2235</v>
      </c>
      <c r="M49" s="106">
        <v>2235</v>
      </c>
      <c r="N49" s="106">
        <v>0</v>
      </c>
      <c r="O49" s="7">
        <v>15</v>
      </c>
      <c r="P49" s="85"/>
      <c r="Q49" s="3"/>
    </row>
    <row r="50" spans="1:17" ht="16.5" customHeight="1">
      <c r="A50" s="4">
        <v>39</v>
      </c>
      <c r="B50" s="45" t="s">
        <v>578</v>
      </c>
      <c r="C50" s="4">
        <v>1961</v>
      </c>
      <c r="D50" s="35">
        <v>101300003</v>
      </c>
      <c r="E50" s="6"/>
      <c r="F50" s="6"/>
      <c r="G50" s="6" t="s">
        <v>246</v>
      </c>
      <c r="H50" s="7">
        <v>1</v>
      </c>
      <c r="I50" s="106">
        <v>39</v>
      </c>
      <c r="J50" s="6"/>
      <c r="K50" s="7">
        <v>1</v>
      </c>
      <c r="L50" s="106">
        <v>39</v>
      </c>
      <c r="M50" s="106">
        <v>39</v>
      </c>
      <c r="N50" s="106">
        <v>0</v>
      </c>
      <c r="O50" s="7">
        <v>15</v>
      </c>
      <c r="P50" s="85"/>
      <c r="Q50" s="3"/>
    </row>
    <row r="51" spans="1:17" ht="12.75">
      <c r="A51" s="4"/>
      <c r="B51" s="54" t="s">
        <v>388</v>
      </c>
      <c r="C51" s="55"/>
      <c r="D51" s="56"/>
      <c r="E51" s="55"/>
      <c r="F51" s="55"/>
      <c r="G51" s="55"/>
      <c r="H51" s="57">
        <f>SUM(H12:H50)</f>
        <v>42</v>
      </c>
      <c r="I51" s="114">
        <f>SUM(I12:I50)</f>
        <v>2753646.1</v>
      </c>
      <c r="J51" s="114">
        <f>SUM(J12:J50)</f>
        <v>0</v>
      </c>
      <c r="K51" s="115">
        <v>42</v>
      </c>
      <c r="L51" s="114">
        <f>SUM(L12:L50)</f>
        <v>2753646.1</v>
      </c>
      <c r="M51" s="114">
        <f>SUM(M12:M50)</f>
        <v>2700496.87</v>
      </c>
      <c r="N51" s="114">
        <f>SUM(N12:N50)</f>
        <v>53149.23000000001</v>
      </c>
      <c r="O51" s="7"/>
      <c r="P51" s="6"/>
      <c r="Q51" s="3"/>
    </row>
    <row r="52" spans="1:17" ht="12.75">
      <c r="A52" s="4">
        <v>1</v>
      </c>
      <c r="B52" s="34" t="s">
        <v>253</v>
      </c>
      <c r="C52" s="6"/>
      <c r="D52" s="35">
        <v>101400001</v>
      </c>
      <c r="E52" s="6"/>
      <c r="F52" s="6"/>
      <c r="G52" s="6" t="s">
        <v>246</v>
      </c>
      <c r="H52" s="7">
        <v>1</v>
      </c>
      <c r="I52" s="36">
        <v>10834</v>
      </c>
      <c r="J52" s="6"/>
      <c r="K52" s="7">
        <v>1</v>
      </c>
      <c r="L52" s="36">
        <v>10834</v>
      </c>
      <c r="M52" s="36">
        <v>10834</v>
      </c>
      <c r="N52" s="36">
        <v>0</v>
      </c>
      <c r="O52" s="7">
        <v>5</v>
      </c>
      <c r="P52" s="6"/>
      <c r="Q52" s="3"/>
    </row>
    <row r="53" spans="1:17" ht="12.75">
      <c r="A53" s="4">
        <v>2</v>
      </c>
      <c r="B53" s="34" t="s">
        <v>254</v>
      </c>
      <c r="C53" s="6"/>
      <c r="D53" s="35">
        <v>101400003</v>
      </c>
      <c r="E53" s="6"/>
      <c r="F53" s="6"/>
      <c r="G53" s="6" t="s">
        <v>246</v>
      </c>
      <c r="H53" s="7">
        <v>1</v>
      </c>
      <c r="I53" s="36">
        <v>1520</v>
      </c>
      <c r="J53" s="6"/>
      <c r="K53" s="7">
        <v>1</v>
      </c>
      <c r="L53" s="36">
        <v>1520</v>
      </c>
      <c r="M53" s="36">
        <v>1520</v>
      </c>
      <c r="N53" s="36">
        <v>0</v>
      </c>
      <c r="O53" s="7">
        <v>5</v>
      </c>
      <c r="P53" s="6"/>
      <c r="Q53" s="3"/>
    </row>
    <row r="54" spans="1:17" ht="12.75">
      <c r="A54" s="4">
        <v>3</v>
      </c>
      <c r="B54" s="34" t="s">
        <v>255</v>
      </c>
      <c r="C54" s="6"/>
      <c r="D54" s="35">
        <v>101400004</v>
      </c>
      <c r="E54" s="6"/>
      <c r="F54" s="6"/>
      <c r="G54" s="6" t="s">
        <v>246</v>
      </c>
      <c r="H54" s="7">
        <v>1</v>
      </c>
      <c r="I54" s="36">
        <v>1002</v>
      </c>
      <c r="J54" s="6"/>
      <c r="K54" s="7">
        <v>1</v>
      </c>
      <c r="L54" s="36">
        <v>1002</v>
      </c>
      <c r="M54" s="36">
        <v>1002</v>
      </c>
      <c r="N54" s="36">
        <v>0</v>
      </c>
      <c r="O54" s="7">
        <v>5</v>
      </c>
      <c r="P54" s="6"/>
      <c r="Q54" s="3"/>
    </row>
    <row r="55" spans="1:17" ht="12.75">
      <c r="A55" s="4">
        <v>4</v>
      </c>
      <c r="B55" s="34" t="s">
        <v>255</v>
      </c>
      <c r="C55" s="6"/>
      <c r="D55" s="35">
        <v>101400005</v>
      </c>
      <c r="E55" s="6"/>
      <c r="F55" s="6"/>
      <c r="G55" s="6" t="s">
        <v>246</v>
      </c>
      <c r="H55" s="7">
        <v>1</v>
      </c>
      <c r="I55" s="36">
        <v>965</v>
      </c>
      <c r="J55" s="6"/>
      <c r="K55" s="7">
        <v>1</v>
      </c>
      <c r="L55" s="36">
        <v>965</v>
      </c>
      <c r="M55" s="36">
        <v>965</v>
      </c>
      <c r="N55" s="36">
        <v>0</v>
      </c>
      <c r="O55" s="7">
        <v>5</v>
      </c>
      <c r="P55" s="6"/>
      <c r="Q55" s="3"/>
    </row>
    <row r="56" spans="1:17" ht="12.75">
      <c r="A56" s="4">
        <v>5</v>
      </c>
      <c r="B56" s="34" t="s">
        <v>256</v>
      </c>
      <c r="C56" s="6"/>
      <c r="D56" s="35">
        <v>101400006</v>
      </c>
      <c r="E56" s="6"/>
      <c r="F56" s="6"/>
      <c r="G56" s="6" t="s">
        <v>246</v>
      </c>
      <c r="H56" s="7">
        <v>1</v>
      </c>
      <c r="I56" s="36">
        <v>234</v>
      </c>
      <c r="J56" s="6"/>
      <c r="K56" s="7">
        <v>1</v>
      </c>
      <c r="L56" s="36">
        <v>234</v>
      </c>
      <c r="M56" s="36">
        <v>234</v>
      </c>
      <c r="N56" s="36">
        <v>0</v>
      </c>
      <c r="O56" s="7">
        <v>5</v>
      </c>
      <c r="P56" s="6"/>
      <c r="Q56" s="3"/>
    </row>
    <row r="57" spans="1:17" ht="12.75">
      <c r="A57" s="4">
        <v>6</v>
      </c>
      <c r="B57" s="34" t="s">
        <v>257</v>
      </c>
      <c r="C57" s="6"/>
      <c r="D57" s="35">
        <v>101400007</v>
      </c>
      <c r="E57" s="6"/>
      <c r="F57" s="6"/>
      <c r="G57" s="6" t="s">
        <v>246</v>
      </c>
      <c r="H57" s="7">
        <v>1</v>
      </c>
      <c r="I57" s="36">
        <v>2728</v>
      </c>
      <c r="J57" s="6"/>
      <c r="K57" s="7">
        <v>1</v>
      </c>
      <c r="L57" s="36">
        <v>2728</v>
      </c>
      <c r="M57" s="36">
        <v>2728</v>
      </c>
      <c r="N57" s="36">
        <v>0</v>
      </c>
      <c r="O57" s="7">
        <v>5</v>
      </c>
      <c r="P57" s="6"/>
      <c r="Q57" s="3"/>
    </row>
    <row r="58" spans="1:17" ht="12.75">
      <c r="A58" s="4">
        <v>7</v>
      </c>
      <c r="B58" s="34" t="s">
        <v>258</v>
      </c>
      <c r="C58" s="6"/>
      <c r="D58" s="35">
        <v>101400008</v>
      </c>
      <c r="E58" s="6"/>
      <c r="F58" s="6"/>
      <c r="G58" s="6" t="s">
        <v>246</v>
      </c>
      <c r="H58" s="7">
        <v>1</v>
      </c>
      <c r="I58" s="36">
        <v>2178</v>
      </c>
      <c r="J58" s="6"/>
      <c r="K58" s="7">
        <v>1</v>
      </c>
      <c r="L58" s="36">
        <v>2178</v>
      </c>
      <c r="M58" s="36">
        <v>2178</v>
      </c>
      <c r="N58" s="36">
        <v>0</v>
      </c>
      <c r="O58" s="7">
        <v>5</v>
      </c>
      <c r="P58" s="6"/>
      <c r="Q58" s="3"/>
    </row>
    <row r="59" spans="1:17" ht="12.75">
      <c r="A59" s="4">
        <v>8</v>
      </c>
      <c r="B59" s="34" t="s">
        <v>259</v>
      </c>
      <c r="C59" s="6"/>
      <c r="D59" s="35">
        <v>101400009</v>
      </c>
      <c r="E59" s="6"/>
      <c r="F59" s="6"/>
      <c r="G59" s="6" t="s">
        <v>246</v>
      </c>
      <c r="H59" s="7">
        <v>1</v>
      </c>
      <c r="I59" s="36">
        <v>5770</v>
      </c>
      <c r="J59" s="6"/>
      <c r="K59" s="7">
        <v>1</v>
      </c>
      <c r="L59" s="36">
        <v>5770</v>
      </c>
      <c r="M59" s="36">
        <v>5770</v>
      </c>
      <c r="N59" s="36">
        <v>0</v>
      </c>
      <c r="O59" s="7">
        <v>5</v>
      </c>
      <c r="P59" s="6"/>
      <c r="Q59" s="3"/>
    </row>
    <row r="60" spans="1:17" ht="12.75">
      <c r="A60" s="4">
        <v>9</v>
      </c>
      <c r="B60" s="34" t="s">
        <v>260</v>
      </c>
      <c r="C60" s="6"/>
      <c r="D60" s="35">
        <v>101400010</v>
      </c>
      <c r="E60" s="6"/>
      <c r="F60" s="6"/>
      <c r="G60" s="6" t="s">
        <v>246</v>
      </c>
      <c r="H60" s="7">
        <v>1</v>
      </c>
      <c r="I60" s="36">
        <v>1229</v>
      </c>
      <c r="J60" s="6"/>
      <c r="K60" s="7">
        <v>1</v>
      </c>
      <c r="L60" s="36">
        <v>1229</v>
      </c>
      <c r="M60" s="36">
        <v>1229</v>
      </c>
      <c r="N60" s="36">
        <v>0</v>
      </c>
      <c r="O60" s="7">
        <v>5</v>
      </c>
      <c r="P60" s="6"/>
      <c r="Q60" s="3"/>
    </row>
    <row r="61" spans="1:17" ht="12.75">
      <c r="A61" s="4">
        <v>10</v>
      </c>
      <c r="B61" s="34" t="s">
        <v>260</v>
      </c>
      <c r="C61" s="6"/>
      <c r="D61" s="35">
        <v>101400011</v>
      </c>
      <c r="E61" s="6"/>
      <c r="F61" s="6"/>
      <c r="G61" s="6" t="s">
        <v>246</v>
      </c>
      <c r="H61" s="7">
        <v>1</v>
      </c>
      <c r="I61" s="36">
        <v>1783</v>
      </c>
      <c r="J61" s="6"/>
      <c r="K61" s="7">
        <v>1</v>
      </c>
      <c r="L61" s="36">
        <v>1783</v>
      </c>
      <c r="M61" s="36">
        <v>1783</v>
      </c>
      <c r="N61" s="36">
        <v>0</v>
      </c>
      <c r="O61" s="7">
        <v>5</v>
      </c>
      <c r="P61" s="6"/>
      <c r="Q61" s="3"/>
    </row>
    <row r="62" spans="1:17" ht="12.75">
      <c r="A62" s="4">
        <v>11</v>
      </c>
      <c r="B62" s="34" t="s">
        <v>261</v>
      </c>
      <c r="C62" s="6"/>
      <c r="D62" s="35">
        <v>101400012</v>
      </c>
      <c r="E62" s="6"/>
      <c r="F62" s="6"/>
      <c r="G62" s="6" t="s">
        <v>246</v>
      </c>
      <c r="H62" s="7">
        <v>1</v>
      </c>
      <c r="I62" s="36">
        <v>1134</v>
      </c>
      <c r="J62" s="6"/>
      <c r="K62" s="7">
        <v>1</v>
      </c>
      <c r="L62" s="36">
        <v>1134</v>
      </c>
      <c r="M62" s="36">
        <v>1134</v>
      </c>
      <c r="N62" s="36">
        <v>0</v>
      </c>
      <c r="O62" s="7">
        <v>5</v>
      </c>
      <c r="P62" s="6"/>
      <c r="Q62" s="3"/>
    </row>
    <row r="63" spans="1:17" ht="12.75">
      <c r="A63" s="4">
        <v>12</v>
      </c>
      <c r="B63" s="34" t="s">
        <v>262</v>
      </c>
      <c r="C63" s="6"/>
      <c r="D63" s="35">
        <v>101400013</v>
      </c>
      <c r="E63" s="6"/>
      <c r="F63" s="6"/>
      <c r="G63" s="6" t="s">
        <v>246</v>
      </c>
      <c r="H63" s="7">
        <v>1</v>
      </c>
      <c r="I63" s="36">
        <v>1419</v>
      </c>
      <c r="J63" s="6"/>
      <c r="K63" s="7">
        <v>1</v>
      </c>
      <c r="L63" s="36">
        <v>1419</v>
      </c>
      <c r="M63" s="36">
        <v>1419</v>
      </c>
      <c r="N63" s="36">
        <v>0</v>
      </c>
      <c r="O63" s="7">
        <v>5</v>
      </c>
      <c r="P63" s="6"/>
      <c r="Q63" s="3"/>
    </row>
    <row r="64" spans="1:17" ht="12.75">
      <c r="A64" s="4">
        <v>13</v>
      </c>
      <c r="B64" s="34" t="s">
        <v>263</v>
      </c>
      <c r="C64" s="6"/>
      <c r="D64" s="35">
        <v>101400014</v>
      </c>
      <c r="E64" s="6"/>
      <c r="F64" s="6"/>
      <c r="G64" s="6" t="s">
        <v>246</v>
      </c>
      <c r="H64" s="7">
        <v>1</v>
      </c>
      <c r="I64" s="36">
        <v>1374</v>
      </c>
      <c r="J64" s="6"/>
      <c r="K64" s="7">
        <v>1</v>
      </c>
      <c r="L64" s="36">
        <v>1374</v>
      </c>
      <c r="M64" s="36">
        <v>1374</v>
      </c>
      <c r="N64" s="36">
        <v>0</v>
      </c>
      <c r="O64" s="7">
        <v>5</v>
      </c>
      <c r="P64" s="6"/>
      <c r="Q64" s="3"/>
    </row>
    <row r="65" spans="1:17" ht="22.5">
      <c r="A65" s="4">
        <v>14</v>
      </c>
      <c r="B65" s="39" t="s">
        <v>264</v>
      </c>
      <c r="C65" s="6"/>
      <c r="D65" s="35">
        <v>101400021</v>
      </c>
      <c r="E65" s="6"/>
      <c r="F65" s="6"/>
      <c r="G65" s="6" t="s">
        <v>246</v>
      </c>
      <c r="H65" s="38">
        <v>1</v>
      </c>
      <c r="I65" s="36">
        <v>7700</v>
      </c>
      <c r="J65" s="14"/>
      <c r="K65" s="38">
        <v>1</v>
      </c>
      <c r="L65" s="36">
        <v>7700</v>
      </c>
      <c r="M65" s="36">
        <v>6160</v>
      </c>
      <c r="N65" s="36">
        <v>1540</v>
      </c>
      <c r="O65" s="38">
        <v>5</v>
      </c>
      <c r="P65" s="6"/>
      <c r="Q65" s="3"/>
    </row>
    <row r="66" spans="1:17" ht="22.5">
      <c r="A66" s="4">
        <v>15</v>
      </c>
      <c r="B66" s="39" t="s">
        <v>265</v>
      </c>
      <c r="C66" s="6"/>
      <c r="D66" s="35">
        <v>101400022</v>
      </c>
      <c r="E66" s="6"/>
      <c r="F66" s="6"/>
      <c r="G66" s="6" t="s">
        <v>246</v>
      </c>
      <c r="H66" s="38">
        <v>1</v>
      </c>
      <c r="I66" s="36">
        <v>9966</v>
      </c>
      <c r="J66" s="14"/>
      <c r="K66" s="38">
        <v>1</v>
      </c>
      <c r="L66" s="36">
        <v>9966</v>
      </c>
      <c r="M66" s="36">
        <v>7972.8</v>
      </c>
      <c r="N66" s="36">
        <v>1993.2</v>
      </c>
      <c r="O66" s="38">
        <v>5</v>
      </c>
      <c r="P66" s="6"/>
      <c r="Q66" s="3"/>
    </row>
    <row r="67" spans="1:17" ht="12.75">
      <c r="A67" s="4">
        <v>16</v>
      </c>
      <c r="B67" s="77" t="s">
        <v>396</v>
      </c>
      <c r="C67" s="73">
        <v>2019</v>
      </c>
      <c r="D67" s="35">
        <v>101400024</v>
      </c>
      <c r="E67" s="73"/>
      <c r="F67" s="73"/>
      <c r="G67" s="73" t="s">
        <v>394</v>
      </c>
      <c r="H67" s="74">
        <v>1</v>
      </c>
      <c r="I67" s="36">
        <v>16270</v>
      </c>
      <c r="J67" s="73"/>
      <c r="K67" s="74">
        <v>1</v>
      </c>
      <c r="L67" s="36">
        <v>16270</v>
      </c>
      <c r="M67" s="78">
        <v>3254</v>
      </c>
      <c r="N67" s="36">
        <f aca="true" t="shared" si="1" ref="N67:N74">L67-M67</f>
        <v>13016</v>
      </c>
      <c r="O67" s="74">
        <v>5</v>
      </c>
      <c r="P67" s="6"/>
      <c r="Q67" s="3"/>
    </row>
    <row r="68" spans="1:17" ht="12.75">
      <c r="A68" s="4">
        <v>17</v>
      </c>
      <c r="B68" s="79" t="s">
        <v>397</v>
      </c>
      <c r="C68" s="73">
        <v>1960</v>
      </c>
      <c r="D68" s="80">
        <v>101400025</v>
      </c>
      <c r="E68" s="73"/>
      <c r="F68" s="73"/>
      <c r="G68" s="73" t="s">
        <v>394</v>
      </c>
      <c r="H68" s="74">
        <v>1</v>
      </c>
      <c r="I68" s="78">
        <v>9255.05</v>
      </c>
      <c r="J68" s="73"/>
      <c r="K68" s="74">
        <v>1</v>
      </c>
      <c r="L68" s="78">
        <v>9255.05</v>
      </c>
      <c r="M68" s="78">
        <v>9255.05</v>
      </c>
      <c r="N68" s="36">
        <f t="shared" si="1"/>
        <v>0</v>
      </c>
      <c r="O68" s="74">
        <v>5</v>
      </c>
      <c r="P68" s="6"/>
      <c r="Q68" s="3"/>
    </row>
    <row r="69" spans="1:17" ht="22.5">
      <c r="A69" s="4">
        <v>18</v>
      </c>
      <c r="B69" s="79" t="s">
        <v>398</v>
      </c>
      <c r="C69" s="73">
        <v>2018</v>
      </c>
      <c r="D69" s="80">
        <v>101400026</v>
      </c>
      <c r="E69" s="73"/>
      <c r="F69" s="73"/>
      <c r="G69" s="73" t="s">
        <v>394</v>
      </c>
      <c r="H69" s="74">
        <v>1</v>
      </c>
      <c r="I69" s="78">
        <v>22250</v>
      </c>
      <c r="J69" s="73"/>
      <c r="K69" s="74">
        <v>1</v>
      </c>
      <c r="L69" s="78">
        <v>22250</v>
      </c>
      <c r="M69" s="78">
        <v>8390.09</v>
      </c>
      <c r="N69" s="36">
        <f t="shared" si="1"/>
        <v>13859.91</v>
      </c>
      <c r="O69" s="74">
        <v>5</v>
      </c>
      <c r="P69" s="6"/>
      <c r="Q69" s="3"/>
    </row>
    <row r="70" spans="1:17" ht="22.5">
      <c r="A70" s="4">
        <v>19</v>
      </c>
      <c r="B70" s="79" t="s">
        <v>399</v>
      </c>
      <c r="C70" s="73">
        <v>2018</v>
      </c>
      <c r="D70" s="80">
        <v>101400027</v>
      </c>
      <c r="E70" s="73"/>
      <c r="F70" s="73"/>
      <c r="G70" s="73" t="s">
        <v>394</v>
      </c>
      <c r="H70" s="74">
        <v>1</v>
      </c>
      <c r="I70" s="78">
        <v>21818.35</v>
      </c>
      <c r="J70" s="73"/>
      <c r="K70" s="74">
        <v>1</v>
      </c>
      <c r="L70" s="78">
        <v>21818.35</v>
      </c>
      <c r="M70" s="78">
        <v>7318.18</v>
      </c>
      <c r="N70" s="36">
        <f t="shared" si="1"/>
        <v>14500.169999999998</v>
      </c>
      <c r="O70" s="74">
        <v>5</v>
      </c>
      <c r="P70" s="6"/>
      <c r="Q70" s="3"/>
    </row>
    <row r="71" spans="1:17" ht="12.75">
      <c r="A71" s="4">
        <v>20</v>
      </c>
      <c r="B71" s="88" t="s">
        <v>429</v>
      </c>
      <c r="C71" s="6"/>
      <c r="D71" s="35">
        <v>101400002</v>
      </c>
      <c r="E71" s="6"/>
      <c r="F71" s="6"/>
      <c r="G71" s="6" t="s">
        <v>246</v>
      </c>
      <c r="H71" s="7">
        <v>1</v>
      </c>
      <c r="I71" s="36">
        <v>7754</v>
      </c>
      <c r="J71" s="6"/>
      <c r="K71" s="7">
        <v>1</v>
      </c>
      <c r="L71" s="36">
        <v>7754</v>
      </c>
      <c r="M71" s="36">
        <v>7754</v>
      </c>
      <c r="N71" s="36">
        <f t="shared" si="1"/>
        <v>0</v>
      </c>
      <c r="O71" s="7">
        <v>5</v>
      </c>
      <c r="P71" s="6"/>
      <c r="Q71" s="3"/>
    </row>
    <row r="72" spans="1:17" ht="12.75">
      <c r="A72" s="4">
        <v>21</v>
      </c>
      <c r="B72" s="91" t="s">
        <v>430</v>
      </c>
      <c r="C72" s="73"/>
      <c r="D72" s="35">
        <v>101400018</v>
      </c>
      <c r="E72" s="73"/>
      <c r="F72" s="73"/>
      <c r="G72" s="73" t="s">
        <v>394</v>
      </c>
      <c r="H72" s="74">
        <v>1</v>
      </c>
      <c r="I72" s="36">
        <v>1399</v>
      </c>
      <c r="J72" s="73"/>
      <c r="K72" s="74">
        <v>1</v>
      </c>
      <c r="L72" s="36">
        <v>1399</v>
      </c>
      <c r="M72" s="36">
        <v>1399</v>
      </c>
      <c r="N72" s="36">
        <f t="shared" si="1"/>
        <v>0</v>
      </c>
      <c r="O72" s="74">
        <v>5</v>
      </c>
      <c r="P72" s="6"/>
      <c r="Q72" s="3"/>
    </row>
    <row r="73" spans="1:17" ht="12.75">
      <c r="A73" s="4">
        <v>22</v>
      </c>
      <c r="B73" s="91" t="s">
        <v>430</v>
      </c>
      <c r="C73" s="73"/>
      <c r="D73" s="35">
        <v>101400019</v>
      </c>
      <c r="E73" s="73"/>
      <c r="F73" s="73"/>
      <c r="G73" s="73" t="s">
        <v>394</v>
      </c>
      <c r="H73" s="74">
        <v>1</v>
      </c>
      <c r="I73" s="36">
        <v>1399</v>
      </c>
      <c r="J73" s="73"/>
      <c r="K73" s="74">
        <v>1</v>
      </c>
      <c r="L73" s="36">
        <v>1399</v>
      </c>
      <c r="M73" s="36">
        <v>1399</v>
      </c>
      <c r="N73" s="36">
        <f t="shared" si="1"/>
        <v>0</v>
      </c>
      <c r="O73" s="74">
        <v>5</v>
      </c>
      <c r="P73" s="6"/>
      <c r="Q73" s="3"/>
    </row>
    <row r="74" spans="1:17" ht="25.5">
      <c r="A74" s="4">
        <v>23</v>
      </c>
      <c r="B74" s="91" t="s">
        <v>431</v>
      </c>
      <c r="C74" s="73">
        <v>2016</v>
      </c>
      <c r="D74" s="35">
        <v>101400021</v>
      </c>
      <c r="E74" s="73"/>
      <c r="F74" s="73"/>
      <c r="G74" s="73" t="s">
        <v>394</v>
      </c>
      <c r="H74" s="74">
        <v>1</v>
      </c>
      <c r="I74" s="36">
        <v>19212</v>
      </c>
      <c r="J74" s="73"/>
      <c r="K74" s="74">
        <v>1</v>
      </c>
      <c r="L74" s="36">
        <v>19212</v>
      </c>
      <c r="M74" s="36">
        <v>15369.6</v>
      </c>
      <c r="N74" s="36">
        <f t="shared" si="1"/>
        <v>3842.3999999999996</v>
      </c>
      <c r="O74" s="74">
        <v>5</v>
      </c>
      <c r="P74" s="6"/>
      <c r="Q74" s="3"/>
    </row>
    <row r="75" spans="1:17" ht="12.75">
      <c r="A75" s="4">
        <v>24</v>
      </c>
      <c r="B75" s="35" t="s">
        <v>597</v>
      </c>
      <c r="C75" s="73"/>
      <c r="D75" s="35">
        <v>101400013</v>
      </c>
      <c r="E75" s="73"/>
      <c r="F75" s="73"/>
      <c r="G75" s="73" t="s">
        <v>394</v>
      </c>
      <c r="H75" s="74">
        <v>1</v>
      </c>
      <c r="I75" s="36">
        <v>3109</v>
      </c>
      <c r="J75" s="73"/>
      <c r="K75" s="74">
        <v>1</v>
      </c>
      <c r="L75" s="36">
        <v>3109</v>
      </c>
      <c r="M75" s="36">
        <v>3109</v>
      </c>
      <c r="N75" s="36">
        <f>SUM(L75-M75)</f>
        <v>0</v>
      </c>
      <c r="O75" s="74">
        <v>5</v>
      </c>
      <c r="P75" s="73"/>
      <c r="Q75" s="3"/>
    </row>
    <row r="76" spans="1:17" ht="12.75">
      <c r="A76" s="4">
        <v>25</v>
      </c>
      <c r="B76" s="35" t="s">
        <v>597</v>
      </c>
      <c r="C76" s="73"/>
      <c r="D76" s="35">
        <v>101400014</v>
      </c>
      <c r="E76" s="73"/>
      <c r="F76" s="73"/>
      <c r="G76" s="73" t="s">
        <v>394</v>
      </c>
      <c r="H76" s="74">
        <v>1</v>
      </c>
      <c r="I76" s="36">
        <v>1756</v>
      </c>
      <c r="J76" s="73"/>
      <c r="K76" s="74">
        <v>1</v>
      </c>
      <c r="L76" s="36">
        <v>1756</v>
      </c>
      <c r="M76" s="36">
        <v>1756</v>
      </c>
      <c r="N76" s="36">
        <f aca="true" t="shared" si="2" ref="N76:N82">SUM(L76-M76)</f>
        <v>0</v>
      </c>
      <c r="O76" s="74">
        <v>5</v>
      </c>
      <c r="P76" s="73"/>
      <c r="Q76" s="3"/>
    </row>
    <row r="77" spans="1:17" ht="22.5">
      <c r="A77" s="4">
        <v>26</v>
      </c>
      <c r="B77" s="35" t="s">
        <v>597</v>
      </c>
      <c r="C77" s="73"/>
      <c r="D77" s="35">
        <v>101400015</v>
      </c>
      <c r="E77" s="73"/>
      <c r="F77" s="73"/>
      <c r="G77" s="73" t="s">
        <v>394</v>
      </c>
      <c r="H77" s="74">
        <v>1</v>
      </c>
      <c r="I77" s="36">
        <v>2505</v>
      </c>
      <c r="J77" s="73"/>
      <c r="K77" s="74">
        <v>1</v>
      </c>
      <c r="L77" s="36">
        <v>2505</v>
      </c>
      <c r="M77" s="36">
        <v>2505</v>
      </c>
      <c r="N77" s="36">
        <f t="shared" si="2"/>
        <v>0</v>
      </c>
      <c r="O77" s="74">
        <v>5</v>
      </c>
      <c r="P77" s="73" t="s">
        <v>598</v>
      </c>
      <c r="Q77" s="3"/>
    </row>
    <row r="78" spans="1:17" ht="22.5">
      <c r="A78" s="4">
        <v>27</v>
      </c>
      <c r="B78" s="35" t="s">
        <v>597</v>
      </c>
      <c r="C78" s="73"/>
      <c r="D78" s="35">
        <v>101400016</v>
      </c>
      <c r="E78" s="73"/>
      <c r="F78" s="73"/>
      <c r="G78" s="73" t="s">
        <v>394</v>
      </c>
      <c r="H78" s="74">
        <v>1</v>
      </c>
      <c r="I78" s="36">
        <v>1505</v>
      </c>
      <c r="J78" s="73"/>
      <c r="K78" s="74">
        <v>1</v>
      </c>
      <c r="L78" s="36">
        <v>1505</v>
      </c>
      <c r="M78" s="36">
        <v>1505</v>
      </c>
      <c r="N78" s="36">
        <f t="shared" si="2"/>
        <v>0</v>
      </c>
      <c r="O78" s="74">
        <v>5</v>
      </c>
      <c r="P78" s="73" t="s">
        <v>598</v>
      </c>
      <c r="Q78" s="3"/>
    </row>
    <row r="79" spans="1:17" ht="22.5">
      <c r="A79" s="4">
        <v>28</v>
      </c>
      <c r="B79" s="35" t="s">
        <v>597</v>
      </c>
      <c r="C79" s="73"/>
      <c r="D79" s="35">
        <v>101400017</v>
      </c>
      <c r="E79" s="73"/>
      <c r="F79" s="73"/>
      <c r="G79" s="73" t="s">
        <v>394</v>
      </c>
      <c r="H79" s="74">
        <v>1</v>
      </c>
      <c r="I79" s="36">
        <v>1339</v>
      </c>
      <c r="J79" s="73"/>
      <c r="K79" s="74">
        <v>1</v>
      </c>
      <c r="L79" s="36">
        <v>1339</v>
      </c>
      <c r="M79" s="36">
        <v>1339</v>
      </c>
      <c r="N79" s="36">
        <f t="shared" si="2"/>
        <v>0</v>
      </c>
      <c r="O79" s="74">
        <v>5</v>
      </c>
      <c r="P79" s="73" t="s">
        <v>598</v>
      </c>
      <c r="Q79" s="3"/>
    </row>
    <row r="80" spans="1:17" ht="12.75">
      <c r="A80" s="4">
        <v>29</v>
      </c>
      <c r="B80" s="35" t="s">
        <v>599</v>
      </c>
      <c r="C80" s="73"/>
      <c r="D80" s="35">
        <v>101400020</v>
      </c>
      <c r="E80" s="73"/>
      <c r="F80" s="73"/>
      <c r="G80" s="73" t="s">
        <v>394</v>
      </c>
      <c r="H80" s="74">
        <v>1</v>
      </c>
      <c r="I80" s="36">
        <v>14850.66</v>
      </c>
      <c r="J80" s="73"/>
      <c r="K80" s="74">
        <v>1</v>
      </c>
      <c r="L80" s="36">
        <v>14850.66</v>
      </c>
      <c r="M80" s="36">
        <v>14850.66</v>
      </c>
      <c r="N80" s="36">
        <f t="shared" si="2"/>
        <v>0</v>
      </c>
      <c r="O80" s="74">
        <v>5</v>
      </c>
      <c r="P80" s="73" t="s">
        <v>600</v>
      </c>
      <c r="Q80" s="3"/>
    </row>
    <row r="81" spans="1:17" ht="12.75">
      <c r="A81" s="4">
        <v>30</v>
      </c>
      <c r="B81" s="77" t="s">
        <v>601</v>
      </c>
      <c r="C81" s="73">
        <v>2016</v>
      </c>
      <c r="D81" s="35">
        <v>101400022</v>
      </c>
      <c r="E81" s="73"/>
      <c r="F81" s="73"/>
      <c r="G81" s="73" t="s">
        <v>394</v>
      </c>
      <c r="H81" s="74">
        <v>1</v>
      </c>
      <c r="I81" s="36">
        <v>9582.5</v>
      </c>
      <c r="J81" s="73"/>
      <c r="K81" s="74">
        <v>1</v>
      </c>
      <c r="L81" s="36">
        <v>9582.5</v>
      </c>
      <c r="M81" s="36">
        <v>7666</v>
      </c>
      <c r="N81" s="36">
        <f t="shared" si="2"/>
        <v>1916.5</v>
      </c>
      <c r="O81" s="74">
        <v>5</v>
      </c>
      <c r="P81" s="73"/>
      <c r="Q81" s="3"/>
    </row>
    <row r="82" spans="1:17" ht="12.75">
      <c r="A82" s="4">
        <v>31</v>
      </c>
      <c r="B82" s="77" t="s">
        <v>602</v>
      </c>
      <c r="C82" s="73">
        <v>2016</v>
      </c>
      <c r="D82" s="35">
        <v>101400023</v>
      </c>
      <c r="E82" s="73"/>
      <c r="F82" s="73"/>
      <c r="G82" s="73" t="s">
        <v>394</v>
      </c>
      <c r="H82" s="74">
        <v>1</v>
      </c>
      <c r="I82" s="36">
        <v>16415.87</v>
      </c>
      <c r="J82" s="73"/>
      <c r="K82" s="74">
        <v>1</v>
      </c>
      <c r="L82" s="36">
        <v>16415.87</v>
      </c>
      <c r="M82" s="36">
        <v>13132.69</v>
      </c>
      <c r="N82" s="36">
        <f t="shared" si="2"/>
        <v>3283.1799999999985</v>
      </c>
      <c r="O82" s="74">
        <v>5</v>
      </c>
      <c r="P82" s="73"/>
      <c r="Q82" s="3"/>
    </row>
    <row r="83" spans="1:17" ht="12.75">
      <c r="A83" s="4"/>
      <c r="B83" s="59" t="s">
        <v>389</v>
      </c>
      <c r="C83" s="55"/>
      <c r="D83" s="56"/>
      <c r="E83" s="55"/>
      <c r="F83" s="55"/>
      <c r="G83" s="55"/>
      <c r="H83" s="115">
        <f>SUM(H52:H82)</f>
        <v>31</v>
      </c>
      <c r="I83" s="114">
        <f aca="true" t="shared" si="3" ref="I83:N83">SUM(I52:I82)</f>
        <v>200256.43</v>
      </c>
      <c r="J83" s="114"/>
      <c r="K83" s="115">
        <f t="shared" si="3"/>
        <v>31</v>
      </c>
      <c r="L83" s="114">
        <f t="shared" si="3"/>
        <v>200256.43</v>
      </c>
      <c r="M83" s="114">
        <f t="shared" si="3"/>
        <v>146305.07</v>
      </c>
      <c r="N83" s="114">
        <f t="shared" si="3"/>
        <v>53951.36</v>
      </c>
      <c r="O83" s="38"/>
      <c r="P83" s="6"/>
      <c r="Q83" s="3"/>
    </row>
    <row r="84" spans="1:17" ht="12.75">
      <c r="A84" s="4">
        <v>1</v>
      </c>
      <c r="B84" s="34" t="s">
        <v>432</v>
      </c>
      <c r="C84" s="6"/>
      <c r="D84" s="35">
        <v>101500001</v>
      </c>
      <c r="E84" s="6"/>
      <c r="F84" s="6"/>
      <c r="G84" s="6" t="s">
        <v>246</v>
      </c>
      <c r="H84" s="38">
        <v>1</v>
      </c>
      <c r="I84" s="92">
        <v>29060</v>
      </c>
      <c r="J84" s="14"/>
      <c r="K84" s="38">
        <v>1</v>
      </c>
      <c r="L84" s="92">
        <v>29060</v>
      </c>
      <c r="M84" s="92">
        <v>29060</v>
      </c>
      <c r="N84" s="36">
        <f>L84-M84</f>
        <v>0</v>
      </c>
      <c r="O84" s="38">
        <v>5</v>
      </c>
      <c r="P84" s="6"/>
      <c r="Q84" s="3"/>
    </row>
    <row r="85" spans="1:17" ht="12.75">
      <c r="A85" s="4"/>
      <c r="B85" s="59" t="s">
        <v>433</v>
      </c>
      <c r="C85" s="55"/>
      <c r="D85" s="56"/>
      <c r="E85" s="55"/>
      <c r="F85" s="55"/>
      <c r="G85" s="55"/>
      <c r="H85" s="60">
        <f>SUM(H84)</f>
        <v>1</v>
      </c>
      <c r="I85" s="58">
        <f>SUM(I84)</f>
        <v>29060</v>
      </c>
      <c r="J85" s="61"/>
      <c r="K85" s="60">
        <f>SUM(K84)</f>
        <v>1</v>
      </c>
      <c r="L85" s="58">
        <f>SUM(L84)</f>
        <v>29060</v>
      </c>
      <c r="M85" s="58">
        <f>SUM(M84)</f>
        <v>29060</v>
      </c>
      <c r="N85" s="58">
        <f>SUM(N84)</f>
        <v>0</v>
      </c>
      <c r="O85" s="38"/>
      <c r="P85" s="6"/>
      <c r="Q85" s="3"/>
    </row>
    <row r="86" spans="1:17" ht="12.75">
      <c r="A86" s="4">
        <v>1</v>
      </c>
      <c r="B86" s="35" t="s">
        <v>266</v>
      </c>
      <c r="C86" s="6"/>
      <c r="D86" s="35">
        <v>101600001</v>
      </c>
      <c r="E86" s="6"/>
      <c r="F86" s="6"/>
      <c r="G86" s="6" t="s">
        <v>246</v>
      </c>
      <c r="H86" s="38">
        <v>1</v>
      </c>
      <c r="I86" s="36">
        <v>1159</v>
      </c>
      <c r="J86" s="14"/>
      <c r="K86" s="38">
        <v>1</v>
      </c>
      <c r="L86" s="36">
        <v>1159</v>
      </c>
      <c r="M86" s="36">
        <v>1159</v>
      </c>
      <c r="N86" s="36">
        <v>0</v>
      </c>
      <c r="O86" s="38">
        <v>4</v>
      </c>
      <c r="P86" s="6"/>
      <c r="Q86" s="3"/>
    </row>
    <row r="87" spans="1:17" ht="12.75">
      <c r="A87" s="4">
        <v>2</v>
      </c>
      <c r="B87" s="35" t="s">
        <v>267</v>
      </c>
      <c r="C87" s="6"/>
      <c r="D87" s="35">
        <v>101600003</v>
      </c>
      <c r="E87" s="6"/>
      <c r="F87" s="6"/>
      <c r="G87" s="6" t="s">
        <v>246</v>
      </c>
      <c r="H87" s="38">
        <v>1</v>
      </c>
      <c r="I87" s="36">
        <v>1188</v>
      </c>
      <c r="J87" s="14"/>
      <c r="K87" s="38">
        <v>1</v>
      </c>
      <c r="L87" s="36">
        <v>1188</v>
      </c>
      <c r="M87" s="36">
        <v>1188</v>
      </c>
      <c r="N87" s="36">
        <v>0</v>
      </c>
      <c r="O87" s="38">
        <v>4</v>
      </c>
      <c r="P87" s="6"/>
      <c r="Q87" s="3"/>
    </row>
    <row r="88" spans="1:17" ht="12.75">
      <c r="A88" s="4">
        <v>3</v>
      </c>
      <c r="B88" s="35" t="s">
        <v>267</v>
      </c>
      <c r="C88" s="6"/>
      <c r="D88" s="35">
        <v>101600004</v>
      </c>
      <c r="E88" s="6"/>
      <c r="F88" s="6"/>
      <c r="G88" s="6" t="s">
        <v>246</v>
      </c>
      <c r="H88" s="38">
        <v>1</v>
      </c>
      <c r="I88" s="36">
        <v>1188</v>
      </c>
      <c r="J88" s="14"/>
      <c r="K88" s="38">
        <v>1</v>
      </c>
      <c r="L88" s="36">
        <v>1188</v>
      </c>
      <c r="M88" s="36">
        <v>1188</v>
      </c>
      <c r="N88" s="36">
        <v>0</v>
      </c>
      <c r="O88" s="38">
        <v>4</v>
      </c>
      <c r="P88" s="6"/>
      <c r="Q88" s="3"/>
    </row>
    <row r="89" spans="1:17" ht="12.75">
      <c r="A89" s="4">
        <v>4</v>
      </c>
      <c r="B89" s="35" t="s">
        <v>268</v>
      </c>
      <c r="C89" s="6"/>
      <c r="D89" s="35">
        <v>101600006</v>
      </c>
      <c r="E89" s="6"/>
      <c r="F89" s="6"/>
      <c r="G89" s="6" t="s">
        <v>246</v>
      </c>
      <c r="H89" s="38">
        <v>1</v>
      </c>
      <c r="I89" s="36">
        <v>2055</v>
      </c>
      <c r="J89" s="14"/>
      <c r="K89" s="38">
        <v>1</v>
      </c>
      <c r="L89" s="36">
        <v>2055</v>
      </c>
      <c r="M89" s="36">
        <v>2055</v>
      </c>
      <c r="N89" s="36">
        <v>0</v>
      </c>
      <c r="O89" s="38">
        <v>4</v>
      </c>
      <c r="P89" s="6"/>
      <c r="Q89" s="3"/>
    </row>
    <row r="90" spans="1:17" ht="12.75">
      <c r="A90" s="4">
        <v>5</v>
      </c>
      <c r="B90" s="35" t="s">
        <v>269</v>
      </c>
      <c r="C90" s="6"/>
      <c r="D90" s="35">
        <v>101600008</v>
      </c>
      <c r="E90" s="6"/>
      <c r="F90" s="6"/>
      <c r="G90" s="6" t="s">
        <v>246</v>
      </c>
      <c r="H90" s="38">
        <v>1</v>
      </c>
      <c r="I90" s="36">
        <v>1580</v>
      </c>
      <c r="J90" s="14"/>
      <c r="K90" s="38">
        <v>1</v>
      </c>
      <c r="L90" s="36">
        <v>1580</v>
      </c>
      <c r="M90" s="36">
        <v>1580</v>
      </c>
      <c r="N90" s="36">
        <v>0</v>
      </c>
      <c r="O90" s="38">
        <v>4</v>
      </c>
      <c r="P90" s="6"/>
      <c r="Q90" s="3"/>
    </row>
    <row r="91" spans="1:17" ht="12.75">
      <c r="A91" s="4">
        <v>6</v>
      </c>
      <c r="B91" s="35" t="s">
        <v>270</v>
      </c>
      <c r="C91" s="6"/>
      <c r="D91" s="35">
        <v>101600009</v>
      </c>
      <c r="E91" s="6"/>
      <c r="F91" s="6"/>
      <c r="G91" s="6" t="s">
        <v>246</v>
      </c>
      <c r="H91" s="38">
        <v>1</v>
      </c>
      <c r="I91" s="36">
        <v>8885</v>
      </c>
      <c r="J91" s="14"/>
      <c r="K91" s="38">
        <v>1</v>
      </c>
      <c r="L91" s="36">
        <v>8885</v>
      </c>
      <c r="M91" s="36">
        <v>8885</v>
      </c>
      <c r="N91" s="36">
        <v>0</v>
      </c>
      <c r="O91" s="38">
        <v>4</v>
      </c>
      <c r="P91" s="6"/>
      <c r="Q91" s="3"/>
    </row>
    <row r="92" spans="1:17" ht="12.75">
      <c r="A92" s="4">
        <v>7</v>
      </c>
      <c r="B92" s="35" t="s">
        <v>271</v>
      </c>
      <c r="C92" s="6"/>
      <c r="D92" s="35">
        <v>101600011</v>
      </c>
      <c r="E92" s="6"/>
      <c r="F92" s="6"/>
      <c r="G92" s="6" t="s">
        <v>246</v>
      </c>
      <c r="H92" s="38">
        <v>1</v>
      </c>
      <c r="I92" s="36">
        <v>7178</v>
      </c>
      <c r="J92" s="14"/>
      <c r="K92" s="38">
        <v>1</v>
      </c>
      <c r="L92" s="36">
        <v>7178</v>
      </c>
      <c r="M92" s="36">
        <v>1794.5</v>
      </c>
      <c r="N92" s="36">
        <v>5383.5</v>
      </c>
      <c r="O92" s="38">
        <v>4</v>
      </c>
      <c r="P92" s="6"/>
      <c r="Q92" s="3"/>
    </row>
    <row r="93" spans="1:17" ht="22.5">
      <c r="A93" s="4">
        <v>8</v>
      </c>
      <c r="B93" s="39" t="s">
        <v>272</v>
      </c>
      <c r="C93" s="6"/>
      <c r="D93" s="35">
        <v>101600012</v>
      </c>
      <c r="E93" s="6"/>
      <c r="F93" s="6"/>
      <c r="G93" s="6" t="s">
        <v>246</v>
      </c>
      <c r="H93" s="38">
        <v>1</v>
      </c>
      <c r="I93" s="36">
        <v>8620</v>
      </c>
      <c r="J93" s="14"/>
      <c r="K93" s="38">
        <v>1</v>
      </c>
      <c r="L93" s="36">
        <v>8620</v>
      </c>
      <c r="M93" s="36">
        <v>2155</v>
      </c>
      <c r="N93" s="36">
        <v>6465</v>
      </c>
      <c r="O93" s="38">
        <v>4</v>
      </c>
      <c r="P93" s="6"/>
      <c r="Q93" s="3"/>
    </row>
    <row r="94" spans="1:17" ht="12.75">
      <c r="A94" s="4">
        <v>9</v>
      </c>
      <c r="B94" s="39" t="s">
        <v>273</v>
      </c>
      <c r="C94" s="6"/>
      <c r="D94" s="40">
        <v>101600013</v>
      </c>
      <c r="E94" s="6"/>
      <c r="F94" s="6"/>
      <c r="G94" s="6" t="s">
        <v>246</v>
      </c>
      <c r="H94" s="38">
        <v>1</v>
      </c>
      <c r="I94" s="36">
        <v>6800</v>
      </c>
      <c r="J94" s="14"/>
      <c r="K94" s="38">
        <v>1</v>
      </c>
      <c r="L94" s="36">
        <v>6800</v>
      </c>
      <c r="M94" s="36">
        <v>1700</v>
      </c>
      <c r="N94" s="36">
        <v>5100</v>
      </c>
      <c r="O94" s="38">
        <v>4</v>
      </c>
      <c r="P94" s="6"/>
      <c r="Q94" s="3"/>
    </row>
    <row r="95" spans="1:17" ht="12.75">
      <c r="A95" s="4">
        <v>10</v>
      </c>
      <c r="B95" s="91" t="s">
        <v>523</v>
      </c>
      <c r="C95" s="73"/>
      <c r="D95" s="35">
        <v>101600002</v>
      </c>
      <c r="E95" s="73"/>
      <c r="F95" s="73"/>
      <c r="G95" s="73" t="s">
        <v>394</v>
      </c>
      <c r="H95" s="74">
        <v>1</v>
      </c>
      <c r="I95" s="36">
        <v>52179</v>
      </c>
      <c r="J95" s="73"/>
      <c r="K95" s="74">
        <v>1</v>
      </c>
      <c r="L95" s="36">
        <v>52179</v>
      </c>
      <c r="M95" s="36">
        <v>52179</v>
      </c>
      <c r="N95" s="36">
        <f aca="true" t="shared" si="4" ref="N95:N113">L95-M95</f>
        <v>0</v>
      </c>
      <c r="O95" s="74">
        <v>4</v>
      </c>
      <c r="P95" s="6"/>
      <c r="Q95" s="3"/>
    </row>
    <row r="96" spans="1:17" ht="12.75">
      <c r="A96" s="4">
        <v>11</v>
      </c>
      <c r="B96" s="91" t="s">
        <v>524</v>
      </c>
      <c r="C96" s="73"/>
      <c r="D96" s="35">
        <v>101600004</v>
      </c>
      <c r="E96" s="73"/>
      <c r="F96" s="73"/>
      <c r="G96" s="73" t="s">
        <v>394</v>
      </c>
      <c r="H96" s="74">
        <v>1</v>
      </c>
      <c r="I96" s="36">
        <v>5625</v>
      </c>
      <c r="J96" s="73"/>
      <c r="K96" s="74">
        <v>1</v>
      </c>
      <c r="L96" s="36">
        <v>5625</v>
      </c>
      <c r="M96" s="36">
        <v>5625</v>
      </c>
      <c r="N96" s="36">
        <f t="shared" si="4"/>
        <v>0</v>
      </c>
      <c r="O96" s="74">
        <v>4</v>
      </c>
      <c r="P96" s="6"/>
      <c r="Q96" s="3"/>
    </row>
    <row r="97" spans="1:17" ht="12.75">
      <c r="A97" s="4">
        <v>12</v>
      </c>
      <c r="B97" s="91" t="s">
        <v>525</v>
      </c>
      <c r="C97" s="73"/>
      <c r="D97" s="35">
        <v>101600006</v>
      </c>
      <c r="E97" s="73"/>
      <c r="F97" s="73"/>
      <c r="G97" s="73" t="s">
        <v>394</v>
      </c>
      <c r="H97" s="74">
        <v>1</v>
      </c>
      <c r="I97" s="36">
        <v>7237.5</v>
      </c>
      <c r="J97" s="73"/>
      <c r="K97" s="74">
        <v>1</v>
      </c>
      <c r="L97" s="36">
        <v>7237.5</v>
      </c>
      <c r="M97" s="36">
        <v>7237.5</v>
      </c>
      <c r="N97" s="36">
        <f t="shared" si="4"/>
        <v>0</v>
      </c>
      <c r="O97" s="74">
        <v>4</v>
      </c>
      <c r="P97" s="6"/>
      <c r="Q97" s="3"/>
    </row>
    <row r="98" spans="1:17" ht="12.75">
      <c r="A98" s="4">
        <v>13</v>
      </c>
      <c r="B98" s="91" t="s">
        <v>526</v>
      </c>
      <c r="C98" s="73"/>
      <c r="D98" s="35">
        <v>101600007</v>
      </c>
      <c r="E98" s="73"/>
      <c r="F98" s="73"/>
      <c r="G98" s="73" t="s">
        <v>394</v>
      </c>
      <c r="H98" s="74">
        <v>1</v>
      </c>
      <c r="I98" s="36">
        <v>6508.35</v>
      </c>
      <c r="J98" s="73"/>
      <c r="K98" s="74">
        <v>1</v>
      </c>
      <c r="L98" s="36">
        <v>6508.35</v>
      </c>
      <c r="M98" s="36">
        <v>6508.35</v>
      </c>
      <c r="N98" s="36">
        <f t="shared" si="4"/>
        <v>0</v>
      </c>
      <c r="O98" s="74">
        <v>4</v>
      </c>
      <c r="P98" s="6"/>
      <c r="Q98" s="3"/>
    </row>
    <row r="99" spans="1:17" ht="12.75">
      <c r="A99" s="4">
        <v>14</v>
      </c>
      <c r="B99" s="91" t="s">
        <v>525</v>
      </c>
      <c r="C99" s="73"/>
      <c r="D99" s="35">
        <v>101600008</v>
      </c>
      <c r="E99" s="73"/>
      <c r="F99" s="73"/>
      <c r="G99" s="73" t="s">
        <v>394</v>
      </c>
      <c r="H99" s="74">
        <v>1</v>
      </c>
      <c r="I99" s="78">
        <v>7250</v>
      </c>
      <c r="J99" s="73"/>
      <c r="K99" s="74">
        <v>1</v>
      </c>
      <c r="L99" s="78">
        <v>7250</v>
      </c>
      <c r="M99" s="78">
        <v>7250</v>
      </c>
      <c r="N99" s="36">
        <f t="shared" si="4"/>
        <v>0</v>
      </c>
      <c r="O99" s="74">
        <v>4</v>
      </c>
      <c r="P99" s="6"/>
      <c r="Q99" s="3"/>
    </row>
    <row r="100" spans="1:17" ht="12.75">
      <c r="A100" s="4">
        <v>15</v>
      </c>
      <c r="B100" s="91" t="s">
        <v>527</v>
      </c>
      <c r="C100" s="73"/>
      <c r="D100" s="35">
        <v>101600009</v>
      </c>
      <c r="E100" s="73"/>
      <c r="F100" s="73"/>
      <c r="G100" s="73" t="s">
        <v>394</v>
      </c>
      <c r="H100" s="74">
        <v>1</v>
      </c>
      <c r="I100" s="78">
        <v>7916.67</v>
      </c>
      <c r="J100" s="73"/>
      <c r="K100" s="74">
        <v>1</v>
      </c>
      <c r="L100" s="78">
        <v>7916.67</v>
      </c>
      <c r="M100" s="78">
        <v>7916.67</v>
      </c>
      <c r="N100" s="36">
        <f t="shared" si="4"/>
        <v>0</v>
      </c>
      <c r="O100" s="74">
        <v>4</v>
      </c>
      <c r="P100" s="6"/>
      <c r="Q100" s="3"/>
    </row>
    <row r="101" spans="1:17" ht="12.75">
      <c r="A101" s="4">
        <v>16</v>
      </c>
      <c r="B101" s="91" t="s">
        <v>528</v>
      </c>
      <c r="C101" s="73"/>
      <c r="D101" s="35">
        <v>101600010</v>
      </c>
      <c r="E101" s="73">
        <v>2019</v>
      </c>
      <c r="F101" s="73"/>
      <c r="G101" s="73" t="s">
        <v>394</v>
      </c>
      <c r="H101" s="74">
        <v>1</v>
      </c>
      <c r="I101" s="78">
        <v>14419.92</v>
      </c>
      <c r="J101" s="73"/>
      <c r="K101" s="74">
        <v>1</v>
      </c>
      <c r="L101" s="78">
        <v>14419.92</v>
      </c>
      <c r="M101" s="78">
        <v>3604.98</v>
      </c>
      <c r="N101" s="36">
        <f t="shared" si="4"/>
        <v>10814.94</v>
      </c>
      <c r="O101" s="74">
        <v>4</v>
      </c>
      <c r="P101" s="6"/>
      <c r="Q101" s="3"/>
    </row>
    <row r="102" spans="1:17" ht="12.75">
      <c r="A102" s="4">
        <v>17</v>
      </c>
      <c r="B102" s="91" t="s">
        <v>529</v>
      </c>
      <c r="C102" s="73"/>
      <c r="D102" s="35">
        <v>101600011</v>
      </c>
      <c r="E102" s="73">
        <v>2019</v>
      </c>
      <c r="F102" s="73"/>
      <c r="G102" s="73" t="s">
        <v>394</v>
      </c>
      <c r="H102" s="74">
        <v>1</v>
      </c>
      <c r="I102" s="78">
        <v>32430</v>
      </c>
      <c r="J102" s="73"/>
      <c r="K102" s="74">
        <v>1</v>
      </c>
      <c r="L102" s="78">
        <v>32430</v>
      </c>
      <c r="M102" s="78">
        <v>8107.5</v>
      </c>
      <c r="N102" s="36">
        <f t="shared" si="4"/>
        <v>24322.5</v>
      </c>
      <c r="O102" s="74">
        <v>4</v>
      </c>
      <c r="P102" s="6"/>
      <c r="Q102" s="3"/>
    </row>
    <row r="103" spans="1:17" ht="25.5">
      <c r="A103" s="4">
        <v>18</v>
      </c>
      <c r="B103" s="91" t="s">
        <v>530</v>
      </c>
      <c r="C103" s="73"/>
      <c r="D103" s="35">
        <v>101600012</v>
      </c>
      <c r="E103" s="73">
        <v>2019</v>
      </c>
      <c r="F103" s="73"/>
      <c r="G103" s="73" t="s">
        <v>394</v>
      </c>
      <c r="H103" s="74">
        <v>1</v>
      </c>
      <c r="I103" s="78">
        <v>27600</v>
      </c>
      <c r="J103" s="73"/>
      <c r="K103" s="74">
        <v>1</v>
      </c>
      <c r="L103" s="78">
        <v>27600</v>
      </c>
      <c r="M103" s="78">
        <v>6900</v>
      </c>
      <c r="N103" s="36">
        <f t="shared" si="4"/>
        <v>20700</v>
      </c>
      <c r="O103" s="74">
        <v>4</v>
      </c>
      <c r="P103" s="6"/>
      <c r="Q103" s="3"/>
    </row>
    <row r="104" spans="1:17" ht="25.5">
      <c r="A104" s="4">
        <v>19</v>
      </c>
      <c r="B104" s="91" t="s">
        <v>531</v>
      </c>
      <c r="C104" s="73"/>
      <c r="D104" s="35">
        <v>101600013</v>
      </c>
      <c r="E104" s="73">
        <v>2019</v>
      </c>
      <c r="F104" s="73"/>
      <c r="G104" s="73" t="s">
        <v>394</v>
      </c>
      <c r="H104" s="74">
        <v>1</v>
      </c>
      <c r="I104" s="78">
        <v>14952</v>
      </c>
      <c r="J104" s="73"/>
      <c r="K104" s="74">
        <v>1</v>
      </c>
      <c r="L104" s="78">
        <v>14952</v>
      </c>
      <c r="M104" s="78">
        <v>3738</v>
      </c>
      <c r="N104" s="36">
        <f t="shared" si="4"/>
        <v>11214</v>
      </c>
      <c r="O104" s="74">
        <v>4</v>
      </c>
      <c r="P104" s="6"/>
      <c r="Q104" s="3"/>
    </row>
    <row r="105" spans="1:17" ht="25.5">
      <c r="A105" s="4">
        <v>20</v>
      </c>
      <c r="B105" s="91" t="s">
        <v>532</v>
      </c>
      <c r="C105" s="73"/>
      <c r="D105" s="35">
        <v>101600019</v>
      </c>
      <c r="E105" s="73">
        <v>2019</v>
      </c>
      <c r="F105" s="73"/>
      <c r="G105" s="73" t="s">
        <v>394</v>
      </c>
      <c r="H105" s="74">
        <v>1</v>
      </c>
      <c r="I105" s="78">
        <v>22316.46</v>
      </c>
      <c r="J105" s="73"/>
      <c r="K105" s="74">
        <v>1</v>
      </c>
      <c r="L105" s="78">
        <v>22316.46</v>
      </c>
      <c r="M105" s="78">
        <v>3724.95</v>
      </c>
      <c r="N105" s="36">
        <f t="shared" si="4"/>
        <v>18591.51</v>
      </c>
      <c r="O105" s="74">
        <v>4</v>
      </c>
      <c r="P105" s="6"/>
      <c r="Q105" s="3"/>
    </row>
    <row r="106" spans="1:17" ht="12.75">
      <c r="A106" s="4">
        <v>21</v>
      </c>
      <c r="B106" s="91" t="s">
        <v>533</v>
      </c>
      <c r="C106" s="73"/>
      <c r="D106" s="35">
        <v>101600020</v>
      </c>
      <c r="E106" s="73">
        <v>2019</v>
      </c>
      <c r="F106" s="73"/>
      <c r="G106" s="73" t="s">
        <v>394</v>
      </c>
      <c r="H106" s="74">
        <v>1</v>
      </c>
      <c r="I106" s="78">
        <v>7209</v>
      </c>
      <c r="J106" s="73"/>
      <c r="K106" s="74">
        <v>1</v>
      </c>
      <c r="L106" s="78">
        <v>7209</v>
      </c>
      <c r="M106" s="78">
        <v>1802.25</v>
      </c>
      <c r="N106" s="36">
        <f t="shared" si="4"/>
        <v>5406.75</v>
      </c>
      <c r="O106" s="74">
        <v>4</v>
      </c>
      <c r="P106" s="6"/>
      <c r="Q106" s="3"/>
    </row>
    <row r="107" spans="1:17" ht="12.75">
      <c r="A107" s="4">
        <v>22</v>
      </c>
      <c r="B107" s="91" t="s">
        <v>534</v>
      </c>
      <c r="C107" s="73"/>
      <c r="D107" s="35">
        <v>101600022</v>
      </c>
      <c r="E107" s="73">
        <v>2019</v>
      </c>
      <c r="F107" s="73"/>
      <c r="G107" s="73" t="s">
        <v>394</v>
      </c>
      <c r="H107" s="74">
        <v>1</v>
      </c>
      <c r="I107" s="78">
        <v>13800</v>
      </c>
      <c r="J107" s="73"/>
      <c r="K107" s="74">
        <v>1</v>
      </c>
      <c r="L107" s="78">
        <v>13800</v>
      </c>
      <c r="M107" s="78">
        <v>3450</v>
      </c>
      <c r="N107" s="36">
        <f t="shared" si="4"/>
        <v>10350</v>
      </c>
      <c r="O107" s="74">
        <v>4</v>
      </c>
      <c r="P107" s="6"/>
      <c r="Q107" s="3"/>
    </row>
    <row r="108" spans="1:17" ht="12.75">
      <c r="A108" s="4">
        <v>23</v>
      </c>
      <c r="B108" s="91" t="s">
        <v>535</v>
      </c>
      <c r="C108" s="73"/>
      <c r="D108" s="35">
        <v>101600023</v>
      </c>
      <c r="E108" s="73">
        <v>2019</v>
      </c>
      <c r="F108" s="73"/>
      <c r="G108" s="73" t="s">
        <v>394</v>
      </c>
      <c r="H108" s="74">
        <v>1</v>
      </c>
      <c r="I108" s="78">
        <v>7478</v>
      </c>
      <c r="J108" s="73"/>
      <c r="K108" s="74">
        <v>1</v>
      </c>
      <c r="L108" s="78">
        <v>7478</v>
      </c>
      <c r="M108" s="78">
        <v>1869.5</v>
      </c>
      <c r="N108" s="36">
        <f t="shared" si="4"/>
        <v>5608.5</v>
      </c>
      <c r="O108" s="74">
        <v>4</v>
      </c>
      <c r="P108" s="6"/>
      <c r="Q108" s="3"/>
    </row>
    <row r="109" spans="1:17" ht="25.5">
      <c r="A109" s="4">
        <v>24</v>
      </c>
      <c r="B109" s="91" t="s">
        <v>536</v>
      </c>
      <c r="C109" s="73"/>
      <c r="D109" s="35">
        <v>101600025</v>
      </c>
      <c r="E109" s="73">
        <v>2019</v>
      </c>
      <c r="F109" s="73"/>
      <c r="G109" s="73" t="s">
        <v>394</v>
      </c>
      <c r="H109" s="74">
        <v>1</v>
      </c>
      <c r="I109" s="78">
        <v>70000</v>
      </c>
      <c r="J109" s="73"/>
      <c r="K109" s="74">
        <v>1</v>
      </c>
      <c r="L109" s="78">
        <v>70000</v>
      </c>
      <c r="M109" s="78">
        <v>17500</v>
      </c>
      <c r="N109" s="36">
        <f t="shared" si="4"/>
        <v>52500</v>
      </c>
      <c r="O109" s="74">
        <v>4</v>
      </c>
      <c r="P109" s="6"/>
      <c r="Q109" s="3"/>
    </row>
    <row r="110" spans="1:17" ht="12.75">
      <c r="A110" s="4">
        <v>25</v>
      </c>
      <c r="B110" s="103" t="s">
        <v>537</v>
      </c>
      <c r="C110" s="73"/>
      <c r="D110" s="35">
        <v>101600026</v>
      </c>
      <c r="E110" s="73">
        <v>2020</v>
      </c>
      <c r="F110" s="73"/>
      <c r="G110" s="73" t="s">
        <v>394</v>
      </c>
      <c r="H110" s="74">
        <v>1</v>
      </c>
      <c r="I110" s="78">
        <v>6007.5</v>
      </c>
      <c r="J110" s="73"/>
      <c r="K110" s="74">
        <v>1</v>
      </c>
      <c r="L110" s="78">
        <v>6007.5</v>
      </c>
      <c r="M110" s="78">
        <v>1501.88</v>
      </c>
      <c r="N110" s="36">
        <f t="shared" si="4"/>
        <v>4505.62</v>
      </c>
      <c r="O110" s="74">
        <v>4</v>
      </c>
      <c r="P110" s="6"/>
      <c r="Q110" s="3"/>
    </row>
    <row r="111" spans="1:17" ht="12.75">
      <c r="A111" s="4">
        <v>26</v>
      </c>
      <c r="B111" s="103" t="s">
        <v>538</v>
      </c>
      <c r="C111" s="73"/>
      <c r="D111" s="35">
        <v>101600027</v>
      </c>
      <c r="E111" s="73">
        <v>2020</v>
      </c>
      <c r="F111" s="73"/>
      <c r="G111" s="73" t="s">
        <v>394</v>
      </c>
      <c r="H111" s="74">
        <v>1</v>
      </c>
      <c r="I111" s="78">
        <v>13512.5</v>
      </c>
      <c r="J111" s="73"/>
      <c r="K111" s="74">
        <v>1</v>
      </c>
      <c r="L111" s="78">
        <v>13512.5</v>
      </c>
      <c r="M111" s="78">
        <v>3378.13</v>
      </c>
      <c r="N111" s="36">
        <f t="shared" si="4"/>
        <v>10134.369999999999</v>
      </c>
      <c r="O111" s="74">
        <v>4</v>
      </c>
      <c r="P111" s="6"/>
      <c r="Q111" s="3"/>
    </row>
    <row r="112" spans="1:17" ht="12.75">
      <c r="A112" s="4">
        <v>27</v>
      </c>
      <c r="B112" s="103" t="s">
        <v>539</v>
      </c>
      <c r="C112" s="73"/>
      <c r="D112" s="35">
        <v>101600028</v>
      </c>
      <c r="E112" s="73">
        <v>2020</v>
      </c>
      <c r="F112" s="73"/>
      <c r="G112" s="73" t="s">
        <v>394</v>
      </c>
      <c r="H112" s="74">
        <v>1</v>
      </c>
      <c r="I112" s="78">
        <v>11500</v>
      </c>
      <c r="J112" s="73"/>
      <c r="K112" s="74">
        <v>1</v>
      </c>
      <c r="L112" s="78">
        <v>11500</v>
      </c>
      <c r="M112" s="78">
        <v>2875</v>
      </c>
      <c r="N112" s="36">
        <f t="shared" si="4"/>
        <v>8625</v>
      </c>
      <c r="O112" s="74">
        <v>4</v>
      </c>
      <c r="P112" s="6"/>
      <c r="Q112" s="3"/>
    </row>
    <row r="113" spans="1:17" ht="25.5">
      <c r="A113" s="4">
        <v>28</v>
      </c>
      <c r="B113" s="103" t="s">
        <v>540</v>
      </c>
      <c r="C113" s="73"/>
      <c r="D113" s="35">
        <v>101600031</v>
      </c>
      <c r="E113" s="73">
        <v>2020</v>
      </c>
      <c r="F113" s="73"/>
      <c r="G113" s="73" t="s">
        <v>394</v>
      </c>
      <c r="H113" s="74">
        <v>1</v>
      </c>
      <c r="I113" s="78">
        <v>33581.67</v>
      </c>
      <c r="J113" s="73"/>
      <c r="K113" s="74">
        <v>1</v>
      </c>
      <c r="L113" s="78">
        <v>33581.67</v>
      </c>
      <c r="M113" s="78">
        <v>8395.42</v>
      </c>
      <c r="N113" s="36">
        <f t="shared" si="4"/>
        <v>25186.25</v>
      </c>
      <c r="O113" s="74">
        <v>4</v>
      </c>
      <c r="P113" s="6"/>
      <c r="Q113" s="3"/>
    </row>
    <row r="114" spans="1:17" ht="12.75">
      <c r="A114" s="4">
        <v>29</v>
      </c>
      <c r="B114" s="35" t="s">
        <v>596</v>
      </c>
      <c r="C114" s="73"/>
      <c r="D114" s="35">
        <v>101600010</v>
      </c>
      <c r="E114" s="73"/>
      <c r="F114" s="73"/>
      <c r="G114" s="73" t="s">
        <v>246</v>
      </c>
      <c r="H114" s="74">
        <v>1</v>
      </c>
      <c r="I114" s="36">
        <v>7956.82</v>
      </c>
      <c r="J114" s="73"/>
      <c r="K114" s="74">
        <v>1</v>
      </c>
      <c r="L114" s="36">
        <v>7956.82</v>
      </c>
      <c r="M114" s="36">
        <v>7956.82</v>
      </c>
      <c r="N114" s="36">
        <v>0</v>
      </c>
      <c r="O114" s="74">
        <v>4</v>
      </c>
      <c r="P114" s="6"/>
      <c r="Q114" s="3"/>
    </row>
    <row r="115" spans="1:17" ht="12.75">
      <c r="A115" s="4">
        <v>30</v>
      </c>
      <c r="B115" s="35" t="s">
        <v>603</v>
      </c>
      <c r="C115" s="73"/>
      <c r="D115" s="35">
        <v>101600001</v>
      </c>
      <c r="E115" s="73"/>
      <c r="F115" s="73"/>
      <c r="G115" s="73" t="s">
        <v>394</v>
      </c>
      <c r="H115" s="74">
        <v>1</v>
      </c>
      <c r="I115" s="36">
        <v>654270</v>
      </c>
      <c r="J115" s="73"/>
      <c r="K115" s="74">
        <v>1</v>
      </c>
      <c r="L115" s="36">
        <v>654270</v>
      </c>
      <c r="M115" s="36">
        <v>654270</v>
      </c>
      <c r="N115" s="36">
        <f>SUM(L115-M115)</f>
        <v>0</v>
      </c>
      <c r="O115" s="74">
        <v>4</v>
      </c>
      <c r="P115" s="73" t="s">
        <v>600</v>
      </c>
      <c r="Q115" s="3"/>
    </row>
    <row r="116" spans="1:17" ht="12.75">
      <c r="A116" s="4">
        <v>31</v>
      </c>
      <c r="B116" s="35" t="s">
        <v>604</v>
      </c>
      <c r="C116" s="73"/>
      <c r="D116" s="35">
        <v>101600003</v>
      </c>
      <c r="E116" s="73"/>
      <c r="F116" s="73"/>
      <c r="G116" s="73" t="s">
        <v>394</v>
      </c>
      <c r="H116" s="74">
        <v>1</v>
      </c>
      <c r="I116" s="36">
        <v>86181</v>
      </c>
      <c r="J116" s="73"/>
      <c r="K116" s="74">
        <v>1</v>
      </c>
      <c r="L116" s="36">
        <v>86181</v>
      </c>
      <c r="M116" s="36">
        <v>86181</v>
      </c>
      <c r="N116" s="36">
        <f>SUM(L116-M116)</f>
        <v>0</v>
      </c>
      <c r="O116" s="74">
        <v>4</v>
      </c>
      <c r="P116" s="73" t="s">
        <v>605</v>
      </c>
      <c r="Q116" s="3"/>
    </row>
    <row r="117" spans="1:17" ht="12.75">
      <c r="A117" s="4">
        <v>32</v>
      </c>
      <c r="B117" s="35" t="s">
        <v>606</v>
      </c>
      <c r="C117" s="73"/>
      <c r="D117" s="35">
        <v>101600005</v>
      </c>
      <c r="E117" s="73"/>
      <c r="F117" s="73"/>
      <c r="G117" s="73" t="s">
        <v>394</v>
      </c>
      <c r="H117" s="74">
        <v>1</v>
      </c>
      <c r="I117" s="36">
        <v>235257</v>
      </c>
      <c r="J117" s="73"/>
      <c r="K117" s="74">
        <v>1</v>
      </c>
      <c r="L117" s="36">
        <v>235257</v>
      </c>
      <c r="M117" s="36">
        <v>235257</v>
      </c>
      <c r="N117" s="36">
        <f>SUM(L117-M117)</f>
        <v>0</v>
      </c>
      <c r="O117" s="74">
        <v>4</v>
      </c>
      <c r="P117" s="73"/>
      <c r="Q117" s="3"/>
    </row>
    <row r="118" spans="1:17" ht="12.75">
      <c r="A118" s="26"/>
      <c r="B118" s="94" t="s">
        <v>390</v>
      </c>
      <c r="C118" s="30"/>
      <c r="D118" s="95"/>
      <c r="E118" s="30"/>
      <c r="F118" s="30"/>
      <c r="G118" s="96"/>
      <c r="H118" s="119">
        <f>SUM(H86:H117)</f>
        <v>32</v>
      </c>
      <c r="I118" s="120">
        <f aca="true" t="shared" si="5" ref="I118:N118">SUM(I86:I117)</f>
        <v>1383841.3900000001</v>
      </c>
      <c r="J118" s="118"/>
      <c r="K118" s="119">
        <f t="shared" si="5"/>
        <v>32</v>
      </c>
      <c r="L118" s="118">
        <f t="shared" si="5"/>
        <v>1383841.3900000001</v>
      </c>
      <c r="M118" s="118">
        <f t="shared" si="5"/>
        <v>1158933.4500000002</v>
      </c>
      <c r="N118" s="118">
        <f t="shared" si="5"/>
        <v>224907.94</v>
      </c>
      <c r="O118" s="62"/>
      <c r="P118" s="51"/>
      <c r="Q118" s="3"/>
    </row>
    <row r="119" spans="1:17" ht="12.75">
      <c r="A119" s="4">
        <v>1</v>
      </c>
      <c r="B119" s="91" t="s">
        <v>434</v>
      </c>
      <c r="C119" s="6"/>
      <c r="D119" s="35">
        <v>101700005</v>
      </c>
      <c r="E119" s="6"/>
      <c r="F119" s="6"/>
      <c r="G119" s="6" t="s">
        <v>246</v>
      </c>
      <c r="H119" s="38">
        <v>1</v>
      </c>
      <c r="I119" s="36">
        <v>30</v>
      </c>
      <c r="J119" s="14"/>
      <c r="K119" s="38">
        <v>1</v>
      </c>
      <c r="L119" s="36">
        <v>30</v>
      </c>
      <c r="M119" s="36">
        <v>30</v>
      </c>
      <c r="N119" s="36">
        <f aca="true" t="shared" si="6" ref="N119:N124">L119-M119</f>
        <v>0</v>
      </c>
      <c r="O119" s="38">
        <v>10</v>
      </c>
      <c r="P119" s="6"/>
      <c r="Q119" s="3"/>
    </row>
    <row r="120" spans="1:17" ht="12.75">
      <c r="A120" s="4">
        <v>2</v>
      </c>
      <c r="B120" s="49" t="s">
        <v>434</v>
      </c>
      <c r="C120" s="6"/>
      <c r="D120" s="35">
        <v>101700001</v>
      </c>
      <c r="E120" s="6"/>
      <c r="F120" s="6"/>
      <c r="G120" s="6" t="s">
        <v>246</v>
      </c>
      <c r="H120" s="38">
        <v>1</v>
      </c>
      <c r="I120" s="36">
        <v>30</v>
      </c>
      <c r="J120" s="14"/>
      <c r="K120" s="38">
        <v>1</v>
      </c>
      <c r="L120" s="36">
        <v>30</v>
      </c>
      <c r="M120" s="36">
        <v>30</v>
      </c>
      <c r="N120" s="36">
        <f t="shared" si="6"/>
        <v>0</v>
      </c>
      <c r="O120" s="38">
        <v>10</v>
      </c>
      <c r="P120" s="6"/>
      <c r="Q120" s="3"/>
    </row>
    <row r="121" spans="1:17" ht="12.75">
      <c r="A121" s="4">
        <v>3</v>
      </c>
      <c r="B121" s="49" t="s">
        <v>434</v>
      </c>
      <c r="C121" s="6"/>
      <c r="D121" s="35">
        <v>101700002</v>
      </c>
      <c r="E121" s="6"/>
      <c r="F121" s="6"/>
      <c r="G121" s="6" t="s">
        <v>246</v>
      </c>
      <c r="H121" s="38">
        <v>1</v>
      </c>
      <c r="I121" s="36">
        <v>30</v>
      </c>
      <c r="J121" s="14"/>
      <c r="K121" s="38">
        <v>1</v>
      </c>
      <c r="L121" s="36">
        <v>30</v>
      </c>
      <c r="M121" s="36">
        <v>30</v>
      </c>
      <c r="N121" s="36">
        <f t="shared" si="6"/>
        <v>0</v>
      </c>
      <c r="O121" s="38">
        <v>10</v>
      </c>
      <c r="P121" s="6"/>
      <c r="Q121" s="3"/>
    </row>
    <row r="122" spans="1:17" ht="12.75">
      <c r="A122" s="4">
        <v>4</v>
      </c>
      <c r="B122" s="49" t="s">
        <v>434</v>
      </c>
      <c r="C122" s="6"/>
      <c r="D122" s="35">
        <v>101700003</v>
      </c>
      <c r="E122" s="6"/>
      <c r="F122" s="6"/>
      <c r="G122" s="6" t="s">
        <v>246</v>
      </c>
      <c r="H122" s="38">
        <v>1</v>
      </c>
      <c r="I122" s="36">
        <v>30</v>
      </c>
      <c r="J122" s="14"/>
      <c r="K122" s="38">
        <v>1</v>
      </c>
      <c r="L122" s="36">
        <v>30</v>
      </c>
      <c r="M122" s="36">
        <v>30</v>
      </c>
      <c r="N122" s="36">
        <f t="shared" si="6"/>
        <v>0</v>
      </c>
      <c r="O122" s="38">
        <v>10</v>
      </c>
      <c r="P122" s="6"/>
      <c r="Q122" s="3"/>
    </row>
    <row r="123" spans="1:17" ht="12.75">
      <c r="A123" s="4">
        <v>5</v>
      </c>
      <c r="B123" s="49" t="s">
        <v>434</v>
      </c>
      <c r="C123" s="6"/>
      <c r="D123" s="35">
        <v>101700004</v>
      </c>
      <c r="E123" s="6"/>
      <c r="F123" s="6"/>
      <c r="G123" s="6" t="s">
        <v>246</v>
      </c>
      <c r="H123" s="38">
        <v>1</v>
      </c>
      <c r="I123" s="36">
        <v>30</v>
      </c>
      <c r="J123" s="14"/>
      <c r="K123" s="38">
        <v>1</v>
      </c>
      <c r="L123" s="36">
        <v>30</v>
      </c>
      <c r="M123" s="36">
        <v>30</v>
      </c>
      <c r="N123" s="36">
        <f t="shared" si="6"/>
        <v>0</v>
      </c>
      <c r="O123" s="38">
        <v>10</v>
      </c>
      <c r="P123" s="6"/>
      <c r="Q123" s="3"/>
    </row>
    <row r="124" spans="1:17" ht="12.75">
      <c r="A124" s="4">
        <v>6</v>
      </c>
      <c r="B124" s="91" t="s">
        <v>435</v>
      </c>
      <c r="C124" s="6"/>
      <c r="D124" s="35">
        <v>101700006</v>
      </c>
      <c r="E124" s="6"/>
      <c r="F124" s="6"/>
      <c r="G124" s="6" t="s">
        <v>246</v>
      </c>
      <c r="H124" s="38">
        <v>1</v>
      </c>
      <c r="I124" s="36">
        <v>80</v>
      </c>
      <c r="J124" s="14"/>
      <c r="K124" s="38">
        <v>1</v>
      </c>
      <c r="L124" s="36">
        <v>80</v>
      </c>
      <c r="M124" s="36">
        <v>80</v>
      </c>
      <c r="N124" s="36">
        <f t="shared" si="6"/>
        <v>0</v>
      </c>
      <c r="O124" s="38">
        <v>10</v>
      </c>
      <c r="P124" s="6"/>
      <c r="Q124" s="3"/>
    </row>
    <row r="125" spans="1:17" ht="12.75">
      <c r="A125" s="4"/>
      <c r="B125" s="59" t="s">
        <v>436</v>
      </c>
      <c r="C125" s="55"/>
      <c r="D125" s="56"/>
      <c r="E125" s="55"/>
      <c r="F125" s="55"/>
      <c r="G125" s="55"/>
      <c r="H125" s="60">
        <f>SUM(H119:H124)</f>
        <v>6</v>
      </c>
      <c r="I125" s="58">
        <f>SUM(I119:I124)</f>
        <v>230</v>
      </c>
      <c r="J125" s="61"/>
      <c r="K125" s="60">
        <f>SUM(K119:K124)</f>
        <v>6</v>
      </c>
      <c r="L125" s="58">
        <f>SUM(L119:L124)</f>
        <v>230</v>
      </c>
      <c r="M125" s="58">
        <f>SUM(M119:M124)</f>
        <v>230</v>
      </c>
      <c r="N125" s="58">
        <f>SUM(N119:N124)</f>
        <v>0</v>
      </c>
      <c r="O125" s="38"/>
      <c r="P125" s="6"/>
      <c r="Q125" s="3"/>
    </row>
    <row r="126" spans="1:17" ht="25.5">
      <c r="A126" s="4">
        <v>1</v>
      </c>
      <c r="B126" s="91" t="s">
        <v>541</v>
      </c>
      <c r="C126" s="73"/>
      <c r="D126" s="35">
        <v>101800002</v>
      </c>
      <c r="E126" s="73"/>
      <c r="F126" s="73"/>
      <c r="G126" s="73" t="s">
        <v>394</v>
      </c>
      <c r="H126" s="74">
        <v>1</v>
      </c>
      <c r="I126" s="36">
        <v>3934</v>
      </c>
      <c r="J126" s="73"/>
      <c r="K126" s="74">
        <v>1</v>
      </c>
      <c r="L126" s="36">
        <v>3934</v>
      </c>
      <c r="M126" s="36">
        <v>3934</v>
      </c>
      <c r="N126" s="36">
        <f>L126-M126</f>
        <v>0</v>
      </c>
      <c r="O126" s="74">
        <v>12</v>
      </c>
      <c r="P126" s="6"/>
      <c r="Q126" s="3"/>
    </row>
    <row r="127" spans="1:17" ht="25.5">
      <c r="A127" s="4">
        <v>2</v>
      </c>
      <c r="B127" s="91" t="s">
        <v>542</v>
      </c>
      <c r="C127" s="73"/>
      <c r="D127" s="35">
        <v>101800003</v>
      </c>
      <c r="E127" s="73"/>
      <c r="F127" s="73"/>
      <c r="G127" s="73" t="s">
        <v>394</v>
      </c>
      <c r="H127" s="74">
        <v>1</v>
      </c>
      <c r="I127" s="36">
        <v>10339</v>
      </c>
      <c r="J127" s="73"/>
      <c r="K127" s="74">
        <v>1</v>
      </c>
      <c r="L127" s="36">
        <v>10339</v>
      </c>
      <c r="M127" s="36">
        <v>10339</v>
      </c>
      <c r="N127" s="36">
        <f>L127-M127</f>
        <v>0</v>
      </c>
      <c r="O127" s="74">
        <v>12</v>
      </c>
      <c r="P127" s="6"/>
      <c r="Q127" s="3"/>
    </row>
    <row r="128" spans="1:17" ht="12.75">
      <c r="A128" s="4">
        <v>3</v>
      </c>
      <c r="B128" s="91" t="s">
        <v>543</v>
      </c>
      <c r="C128" s="73"/>
      <c r="D128" s="35">
        <v>101800004</v>
      </c>
      <c r="E128" s="73"/>
      <c r="F128" s="73"/>
      <c r="G128" s="73" t="s">
        <v>394</v>
      </c>
      <c r="H128" s="74">
        <v>1</v>
      </c>
      <c r="I128" s="36">
        <v>3756</v>
      </c>
      <c r="J128" s="73"/>
      <c r="K128" s="74">
        <v>1</v>
      </c>
      <c r="L128" s="36">
        <v>3756</v>
      </c>
      <c r="M128" s="36">
        <v>3756</v>
      </c>
      <c r="N128" s="36">
        <f>L128-M128</f>
        <v>0</v>
      </c>
      <c r="O128" s="74">
        <v>12</v>
      </c>
      <c r="P128" s="6"/>
      <c r="Q128" s="3"/>
    </row>
    <row r="129" spans="1:17" ht="25.5">
      <c r="A129" s="4">
        <v>4</v>
      </c>
      <c r="B129" s="91" t="s">
        <v>544</v>
      </c>
      <c r="C129" s="73"/>
      <c r="D129" s="35">
        <v>101800005</v>
      </c>
      <c r="E129" s="73"/>
      <c r="F129" s="73"/>
      <c r="G129" s="73" t="s">
        <v>394</v>
      </c>
      <c r="H129" s="74">
        <v>1</v>
      </c>
      <c r="I129" s="36">
        <v>2455</v>
      </c>
      <c r="J129" s="73"/>
      <c r="K129" s="74">
        <v>1</v>
      </c>
      <c r="L129" s="36">
        <v>2455</v>
      </c>
      <c r="M129" s="36">
        <v>2455</v>
      </c>
      <c r="N129" s="36">
        <f>L129-M129</f>
        <v>0</v>
      </c>
      <c r="O129" s="74">
        <v>12</v>
      </c>
      <c r="P129" s="6"/>
      <c r="Q129" s="3"/>
    </row>
    <row r="130" spans="1:17" ht="25.5">
      <c r="A130" s="4">
        <v>5</v>
      </c>
      <c r="B130" s="91" t="s">
        <v>545</v>
      </c>
      <c r="C130" s="73"/>
      <c r="D130" s="35">
        <v>101800006</v>
      </c>
      <c r="E130" s="73"/>
      <c r="F130" s="73"/>
      <c r="G130" s="73" t="s">
        <v>394</v>
      </c>
      <c r="H130" s="74">
        <v>1</v>
      </c>
      <c r="I130" s="36">
        <v>7700</v>
      </c>
      <c r="J130" s="73"/>
      <c r="K130" s="74">
        <v>1</v>
      </c>
      <c r="L130" s="36">
        <v>7700</v>
      </c>
      <c r="M130" s="36">
        <v>7700</v>
      </c>
      <c r="N130" s="36">
        <f>L130-M130</f>
        <v>0</v>
      </c>
      <c r="O130" s="74">
        <v>12</v>
      </c>
      <c r="P130" s="6"/>
      <c r="Q130" s="3"/>
    </row>
    <row r="131" spans="1:17" ht="12.75">
      <c r="A131" s="4">
        <v>6</v>
      </c>
      <c r="B131" s="35" t="s">
        <v>607</v>
      </c>
      <c r="C131" s="73"/>
      <c r="D131" s="35">
        <v>101800001</v>
      </c>
      <c r="E131" s="73"/>
      <c r="F131" s="73"/>
      <c r="G131" s="73" t="s">
        <v>394</v>
      </c>
      <c r="H131" s="74">
        <v>1</v>
      </c>
      <c r="I131" s="36">
        <v>3561</v>
      </c>
      <c r="J131" s="73"/>
      <c r="K131" s="74">
        <v>1</v>
      </c>
      <c r="L131" s="36">
        <v>3561</v>
      </c>
      <c r="M131" s="36">
        <v>3561</v>
      </c>
      <c r="N131" s="36">
        <f>SUM(L131-M131)</f>
        <v>0</v>
      </c>
      <c r="O131" s="74">
        <v>4</v>
      </c>
      <c r="P131" s="6"/>
      <c r="Q131" s="3"/>
    </row>
    <row r="132" spans="1:17" ht="12.75">
      <c r="A132" s="4"/>
      <c r="B132" s="59" t="s">
        <v>546</v>
      </c>
      <c r="C132" s="55"/>
      <c r="D132" s="56"/>
      <c r="E132" s="55"/>
      <c r="F132" s="55"/>
      <c r="G132" s="55"/>
      <c r="H132" s="115">
        <f>SUM(H126:H131)</f>
        <v>6</v>
      </c>
      <c r="I132" s="121">
        <f aca="true" t="shared" si="7" ref="I132:N132">SUM(I126:I131)</f>
        <v>31745</v>
      </c>
      <c r="J132" s="114"/>
      <c r="K132" s="115">
        <f t="shared" si="7"/>
        <v>6</v>
      </c>
      <c r="L132" s="114">
        <f t="shared" si="7"/>
        <v>31745</v>
      </c>
      <c r="M132" s="114">
        <f t="shared" si="7"/>
        <v>31745</v>
      </c>
      <c r="N132" s="121">
        <f t="shared" si="7"/>
        <v>0</v>
      </c>
      <c r="O132" s="38"/>
      <c r="P132" s="6"/>
      <c r="Q132" s="3"/>
    </row>
    <row r="133" spans="1:17" ht="15">
      <c r="A133" s="4">
        <v>1</v>
      </c>
      <c r="B133" s="97" t="s">
        <v>437</v>
      </c>
      <c r="C133" s="6"/>
      <c r="D133" s="6"/>
      <c r="E133" s="6"/>
      <c r="F133" s="6"/>
      <c r="G133" s="6" t="s">
        <v>438</v>
      </c>
      <c r="H133" s="98">
        <v>310</v>
      </c>
      <c r="I133" s="99"/>
      <c r="J133" s="100"/>
      <c r="K133" s="38"/>
      <c r="L133" s="99"/>
      <c r="M133" s="99"/>
      <c r="N133" s="99"/>
      <c r="O133" s="38"/>
      <c r="P133" s="6"/>
      <c r="Q133" s="3"/>
    </row>
    <row r="134" spans="1:17" ht="15">
      <c r="A134" s="4">
        <v>2</v>
      </c>
      <c r="B134" s="97" t="s">
        <v>439</v>
      </c>
      <c r="C134" s="6"/>
      <c r="D134" s="6"/>
      <c r="E134" s="6"/>
      <c r="F134" s="6"/>
      <c r="G134" s="6" t="s">
        <v>438</v>
      </c>
      <c r="H134" s="98">
        <v>1900</v>
      </c>
      <c r="I134" s="99"/>
      <c r="J134" s="100"/>
      <c r="K134" s="38"/>
      <c r="L134" s="99"/>
      <c r="M134" s="99"/>
      <c r="N134" s="99"/>
      <c r="O134" s="38"/>
      <c r="P134" s="6"/>
      <c r="Q134" s="3"/>
    </row>
    <row r="135" spans="1:17" ht="15">
      <c r="A135" s="4">
        <v>3</v>
      </c>
      <c r="B135" s="97" t="s">
        <v>440</v>
      </c>
      <c r="C135" s="6"/>
      <c r="D135" s="6"/>
      <c r="E135" s="6"/>
      <c r="F135" s="6"/>
      <c r="G135" s="6" t="s">
        <v>438</v>
      </c>
      <c r="H135" s="98">
        <v>210</v>
      </c>
      <c r="I135" s="99"/>
      <c r="J135" s="100"/>
      <c r="K135" s="38"/>
      <c r="L135" s="99"/>
      <c r="M135" s="99"/>
      <c r="N135" s="99"/>
      <c r="O135" s="38"/>
      <c r="P135" s="6"/>
      <c r="Q135" s="3"/>
    </row>
    <row r="136" spans="1:17" ht="15">
      <c r="A136" s="4">
        <v>4</v>
      </c>
      <c r="B136" s="97" t="s">
        <v>441</v>
      </c>
      <c r="C136" s="6"/>
      <c r="D136" s="6"/>
      <c r="E136" s="6"/>
      <c r="F136" s="6"/>
      <c r="G136" s="6" t="s">
        <v>438</v>
      </c>
      <c r="H136" s="98">
        <v>60</v>
      </c>
      <c r="I136" s="99"/>
      <c r="J136" s="100"/>
      <c r="K136" s="38"/>
      <c r="L136" s="99"/>
      <c r="M136" s="99"/>
      <c r="N136" s="99"/>
      <c r="O136" s="38"/>
      <c r="P136" s="6"/>
      <c r="Q136" s="3"/>
    </row>
    <row r="137" spans="1:17" ht="15">
      <c r="A137" s="4">
        <v>5</v>
      </c>
      <c r="B137" s="97" t="s">
        <v>442</v>
      </c>
      <c r="C137" s="6"/>
      <c r="D137" s="6"/>
      <c r="E137" s="6"/>
      <c r="F137" s="6"/>
      <c r="G137" s="6" t="s">
        <v>438</v>
      </c>
      <c r="H137" s="98">
        <v>870</v>
      </c>
      <c r="I137" s="99"/>
      <c r="J137" s="100"/>
      <c r="K137" s="38"/>
      <c r="L137" s="99"/>
      <c r="M137" s="99"/>
      <c r="N137" s="99"/>
      <c r="O137" s="38"/>
      <c r="P137" s="6"/>
      <c r="Q137" s="3"/>
    </row>
    <row r="138" spans="1:17" ht="15">
      <c r="A138" s="4">
        <v>6</v>
      </c>
      <c r="B138" s="97" t="s">
        <v>443</v>
      </c>
      <c r="C138" s="6"/>
      <c r="D138" s="6"/>
      <c r="E138" s="6"/>
      <c r="F138" s="6"/>
      <c r="G138" s="6" t="s">
        <v>438</v>
      </c>
      <c r="H138" s="98">
        <v>180</v>
      </c>
      <c r="I138" s="99"/>
      <c r="J138" s="100"/>
      <c r="K138" s="38"/>
      <c r="L138" s="99"/>
      <c r="M138" s="99"/>
      <c r="N138" s="99"/>
      <c r="O138" s="38"/>
      <c r="P138" s="6"/>
      <c r="Q138" s="3"/>
    </row>
    <row r="139" spans="1:17" ht="15">
      <c r="A139" s="4">
        <v>7</v>
      </c>
      <c r="B139" s="97" t="s">
        <v>444</v>
      </c>
      <c r="C139" s="6"/>
      <c r="D139" s="6"/>
      <c r="E139" s="6"/>
      <c r="F139" s="6"/>
      <c r="G139" s="6" t="s">
        <v>438</v>
      </c>
      <c r="H139" s="98">
        <v>150</v>
      </c>
      <c r="I139" s="99"/>
      <c r="J139" s="100"/>
      <c r="K139" s="38"/>
      <c r="L139" s="99"/>
      <c r="M139" s="99"/>
      <c r="N139" s="99"/>
      <c r="O139" s="38"/>
      <c r="P139" s="6"/>
      <c r="Q139" s="3"/>
    </row>
    <row r="140" spans="1:17" ht="15">
      <c r="A140" s="4">
        <v>8</v>
      </c>
      <c r="B140" s="97" t="s">
        <v>445</v>
      </c>
      <c r="C140" s="6"/>
      <c r="D140" s="6"/>
      <c r="E140" s="6"/>
      <c r="F140" s="6"/>
      <c r="G140" s="6" t="s">
        <v>438</v>
      </c>
      <c r="H140" s="98">
        <v>580</v>
      </c>
      <c r="I140" s="99"/>
      <c r="J140" s="100"/>
      <c r="K140" s="38"/>
      <c r="L140" s="99"/>
      <c r="M140" s="99"/>
      <c r="N140" s="99"/>
      <c r="O140" s="38"/>
      <c r="P140" s="6"/>
      <c r="Q140" s="3"/>
    </row>
    <row r="141" spans="1:17" ht="15">
      <c r="A141" s="4">
        <v>9</v>
      </c>
      <c r="B141" s="97" t="s">
        <v>446</v>
      </c>
      <c r="C141" s="6"/>
      <c r="D141" s="6"/>
      <c r="E141" s="6"/>
      <c r="F141" s="6"/>
      <c r="G141" s="6" t="s">
        <v>438</v>
      </c>
      <c r="H141" s="98">
        <v>320</v>
      </c>
      <c r="I141" s="99"/>
      <c r="J141" s="100"/>
      <c r="K141" s="38"/>
      <c r="L141" s="99"/>
      <c r="M141" s="99"/>
      <c r="N141" s="99"/>
      <c r="O141" s="38"/>
      <c r="P141" s="6"/>
      <c r="Q141" s="3"/>
    </row>
    <row r="142" spans="1:17" ht="15">
      <c r="A142" s="4">
        <v>10</v>
      </c>
      <c r="B142" s="97" t="s">
        <v>447</v>
      </c>
      <c r="C142" s="6"/>
      <c r="D142" s="6"/>
      <c r="E142" s="6"/>
      <c r="F142" s="6"/>
      <c r="G142" s="6" t="s">
        <v>438</v>
      </c>
      <c r="H142" s="98">
        <v>130</v>
      </c>
      <c r="I142" s="99"/>
      <c r="J142" s="100"/>
      <c r="K142" s="38"/>
      <c r="L142" s="99"/>
      <c r="M142" s="99"/>
      <c r="N142" s="99"/>
      <c r="O142" s="38"/>
      <c r="P142" s="6"/>
      <c r="Q142" s="3"/>
    </row>
    <row r="143" spans="1:17" ht="15">
      <c r="A143" s="4">
        <v>11</v>
      </c>
      <c r="B143" s="97" t="s">
        <v>448</v>
      </c>
      <c r="C143" s="6"/>
      <c r="D143" s="6"/>
      <c r="E143" s="6"/>
      <c r="F143" s="6"/>
      <c r="G143" s="6" t="s">
        <v>438</v>
      </c>
      <c r="H143" s="98">
        <v>1300</v>
      </c>
      <c r="I143" s="99"/>
      <c r="J143" s="100"/>
      <c r="K143" s="38"/>
      <c r="L143" s="99"/>
      <c r="M143" s="99"/>
      <c r="N143" s="99"/>
      <c r="O143" s="38"/>
      <c r="P143" s="6"/>
      <c r="Q143" s="3"/>
    </row>
    <row r="144" spans="1:17" ht="15">
      <c r="A144" s="4">
        <v>12</v>
      </c>
      <c r="B144" s="97" t="s">
        <v>449</v>
      </c>
      <c r="C144" s="6"/>
      <c r="D144" s="6"/>
      <c r="E144" s="6"/>
      <c r="F144" s="6"/>
      <c r="G144" s="6" t="s">
        <v>438</v>
      </c>
      <c r="H144" s="98">
        <v>500</v>
      </c>
      <c r="I144" s="99"/>
      <c r="J144" s="100"/>
      <c r="K144" s="38"/>
      <c r="L144" s="99"/>
      <c r="M144" s="99"/>
      <c r="N144" s="99"/>
      <c r="O144" s="38"/>
      <c r="P144" s="6"/>
      <c r="Q144" s="3"/>
    </row>
    <row r="145" spans="1:17" ht="15">
      <c r="A145" s="4">
        <v>13</v>
      </c>
      <c r="B145" s="97" t="s">
        <v>450</v>
      </c>
      <c r="C145" s="6"/>
      <c r="D145" s="6"/>
      <c r="E145" s="6"/>
      <c r="F145" s="6"/>
      <c r="G145" s="6" t="s">
        <v>438</v>
      </c>
      <c r="H145" s="98">
        <v>650</v>
      </c>
      <c r="I145" s="99"/>
      <c r="J145" s="100"/>
      <c r="K145" s="38"/>
      <c r="L145" s="99"/>
      <c r="M145" s="99"/>
      <c r="N145" s="99"/>
      <c r="O145" s="38"/>
      <c r="P145" s="6"/>
      <c r="Q145" s="3"/>
    </row>
    <row r="146" spans="1:17" ht="15">
      <c r="A146" s="4">
        <v>14</v>
      </c>
      <c r="B146" s="97" t="s">
        <v>451</v>
      </c>
      <c r="C146" s="6"/>
      <c r="D146" s="6"/>
      <c r="E146" s="6"/>
      <c r="F146" s="6"/>
      <c r="G146" s="6" t="s">
        <v>438</v>
      </c>
      <c r="H146" s="98">
        <v>100</v>
      </c>
      <c r="I146" s="99"/>
      <c r="J146" s="100"/>
      <c r="K146" s="38"/>
      <c r="L146" s="99"/>
      <c r="M146" s="99"/>
      <c r="N146" s="99"/>
      <c r="O146" s="38"/>
      <c r="P146" s="6"/>
      <c r="Q146" s="3"/>
    </row>
    <row r="147" spans="1:17" ht="15">
      <c r="A147" s="4">
        <v>15</v>
      </c>
      <c r="B147" s="97" t="s">
        <v>452</v>
      </c>
      <c r="C147" s="6"/>
      <c r="D147" s="6"/>
      <c r="E147" s="6"/>
      <c r="F147" s="6"/>
      <c r="G147" s="6" t="s">
        <v>438</v>
      </c>
      <c r="H147" s="98">
        <v>820</v>
      </c>
      <c r="I147" s="99"/>
      <c r="J147" s="100"/>
      <c r="K147" s="38"/>
      <c r="L147" s="99"/>
      <c r="M147" s="99"/>
      <c r="N147" s="99"/>
      <c r="O147" s="38"/>
      <c r="P147" s="6"/>
      <c r="Q147" s="3"/>
    </row>
    <row r="148" spans="1:17" ht="15">
      <c r="A148" s="4">
        <v>16</v>
      </c>
      <c r="B148" s="97" t="s">
        <v>453</v>
      </c>
      <c r="C148" s="6"/>
      <c r="D148" s="6"/>
      <c r="E148" s="6"/>
      <c r="F148" s="6"/>
      <c r="G148" s="6" t="s">
        <v>438</v>
      </c>
      <c r="H148" s="98">
        <v>450</v>
      </c>
      <c r="I148" s="99"/>
      <c r="J148" s="100"/>
      <c r="K148" s="38"/>
      <c r="L148" s="99"/>
      <c r="M148" s="99"/>
      <c r="N148" s="99"/>
      <c r="O148" s="38"/>
      <c r="P148" s="6"/>
      <c r="Q148" s="3"/>
    </row>
    <row r="149" spans="1:17" ht="15">
      <c r="A149" s="4">
        <v>17</v>
      </c>
      <c r="B149" s="97" t="s">
        <v>454</v>
      </c>
      <c r="C149" s="6"/>
      <c r="D149" s="6"/>
      <c r="E149" s="6"/>
      <c r="F149" s="6"/>
      <c r="G149" s="6" t="s">
        <v>438</v>
      </c>
      <c r="H149" s="98">
        <v>350</v>
      </c>
      <c r="I149" s="99"/>
      <c r="J149" s="100"/>
      <c r="K149" s="38"/>
      <c r="L149" s="99"/>
      <c r="M149" s="99"/>
      <c r="N149" s="99"/>
      <c r="O149" s="38"/>
      <c r="P149" s="6"/>
      <c r="Q149" s="3"/>
    </row>
    <row r="150" spans="1:17" ht="15">
      <c r="A150" s="4">
        <v>18</v>
      </c>
      <c r="B150" s="97" t="s">
        <v>455</v>
      </c>
      <c r="C150" s="6"/>
      <c r="D150" s="6"/>
      <c r="E150" s="6"/>
      <c r="F150" s="6"/>
      <c r="G150" s="6" t="s">
        <v>438</v>
      </c>
      <c r="H150" s="98">
        <v>150</v>
      </c>
      <c r="I150" s="99"/>
      <c r="J150" s="100"/>
      <c r="K150" s="38"/>
      <c r="L150" s="99"/>
      <c r="M150" s="99"/>
      <c r="N150" s="99"/>
      <c r="O150" s="38"/>
      <c r="P150" s="6"/>
      <c r="Q150" s="3"/>
    </row>
    <row r="151" spans="1:17" ht="15">
      <c r="A151" s="4">
        <v>19</v>
      </c>
      <c r="B151" s="97" t="s">
        <v>456</v>
      </c>
      <c r="C151" s="6"/>
      <c r="D151" s="6"/>
      <c r="E151" s="6"/>
      <c r="F151" s="6"/>
      <c r="G151" s="6" t="s">
        <v>438</v>
      </c>
      <c r="H151" s="98">
        <v>750</v>
      </c>
      <c r="I151" s="99"/>
      <c r="J151" s="100"/>
      <c r="K151" s="38"/>
      <c r="L151" s="99"/>
      <c r="M151" s="99"/>
      <c r="N151" s="99"/>
      <c r="O151" s="38"/>
      <c r="P151" s="6"/>
      <c r="Q151" s="3"/>
    </row>
    <row r="152" spans="1:17" ht="15">
      <c r="A152" s="4">
        <v>20</v>
      </c>
      <c r="B152" s="97" t="s">
        <v>457</v>
      </c>
      <c r="C152" s="6"/>
      <c r="D152" s="6"/>
      <c r="E152" s="6"/>
      <c r="F152" s="6"/>
      <c r="G152" s="6" t="s">
        <v>438</v>
      </c>
      <c r="H152" s="98">
        <v>450</v>
      </c>
      <c r="I152" s="99"/>
      <c r="J152" s="100"/>
      <c r="K152" s="38"/>
      <c r="L152" s="99"/>
      <c r="M152" s="99"/>
      <c r="N152" s="99"/>
      <c r="O152" s="38"/>
      <c r="P152" s="6"/>
      <c r="Q152" s="3"/>
    </row>
    <row r="153" spans="1:17" ht="15">
      <c r="A153" s="4">
        <v>21</v>
      </c>
      <c r="B153" s="97" t="s">
        <v>458</v>
      </c>
      <c r="C153" s="6"/>
      <c r="D153" s="6"/>
      <c r="E153" s="6"/>
      <c r="F153" s="6"/>
      <c r="G153" s="6" t="s">
        <v>438</v>
      </c>
      <c r="H153" s="98">
        <v>620</v>
      </c>
      <c r="I153" s="99"/>
      <c r="J153" s="100"/>
      <c r="K153" s="38"/>
      <c r="L153" s="99"/>
      <c r="M153" s="99"/>
      <c r="N153" s="99"/>
      <c r="O153" s="38"/>
      <c r="P153" s="6"/>
      <c r="Q153" s="3"/>
    </row>
    <row r="154" spans="1:17" ht="15">
      <c r="A154" s="4">
        <v>22</v>
      </c>
      <c r="B154" s="97" t="s">
        <v>459</v>
      </c>
      <c r="C154" s="6"/>
      <c r="D154" s="6"/>
      <c r="E154" s="6"/>
      <c r="F154" s="6"/>
      <c r="G154" s="6" t="s">
        <v>438</v>
      </c>
      <c r="H154" s="98">
        <v>590</v>
      </c>
      <c r="I154" s="99"/>
      <c r="J154" s="100"/>
      <c r="K154" s="38"/>
      <c r="L154" s="99"/>
      <c r="M154" s="99"/>
      <c r="N154" s="99"/>
      <c r="O154" s="38"/>
      <c r="P154" s="6"/>
      <c r="Q154" s="3"/>
    </row>
    <row r="155" spans="1:17" ht="15">
      <c r="A155" s="4">
        <v>23</v>
      </c>
      <c r="B155" s="97" t="s">
        <v>460</v>
      </c>
      <c r="C155" s="6"/>
      <c r="D155" s="6"/>
      <c r="E155" s="6"/>
      <c r="F155" s="6"/>
      <c r="G155" s="6" t="s">
        <v>438</v>
      </c>
      <c r="H155" s="98">
        <v>1100</v>
      </c>
      <c r="I155" s="99"/>
      <c r="J155" s="100"/>
      <c r="K155" s="38"/>
      <c r="L155" s="99"/>
      <c r="M155" s="99"/>
      <c r="N155" s="99"/>
      <c r="O155" s="38"/>
      <c r="P155" s="6"/>
      <c r="Q155" s="3"/>
    </row>
    <row r="156" spans="1:17" ht="15">
      <c r="A156" s="4">
        <v>24</v>
      </c>
      <c r="B156" s="97" t="s">
        <v>461</v>
      </c>
      <c r="C156" s="6"/>
      <c r="D156" s="6"/>
      <c r="E156" s="6"/>
      <c r="F156" s="6"/>
      <c r="G156" s="6" t="s">
        <v>438</v>
      </c>
      <c r="H156" s="98">
        <v>380</v>
      </c>
      <c r="I156" s="99"/>
      <c r="J156" s="100"/>
      <c r="K156" s="38"/>
      <c r="L156" s="99"/>
      <c r="M156" s="99"/>
      <c r="N156" s="99"/>
      <c r="O156" s="38"/>
      <c r="P156" s="6"/>
      <c r="Q156" s="3"/>
    </row>
    <row r="157" spans="1:17" ht="15">
      <c r="A157" s="4">
        <v>25</v>
      </c>
      <c r="B157" s="97" t="s">
        <v>462</v>
      </c>
      <c r="C157" s="6"/>
      <c r="D157" s="6"/>
      <c r="E157" s="6"/>
      <c r="F157" s="6"/>
      <c r="G157" s="6" t="s">
        <v>438</v>
      </c>
      <c r="H157" s="98">
        <v>1100</v>
      </c>
      <c r="I157" s="99"/>
      <c r="J157" s="100"/>
      <c r="K157" s="38"/>
      <c r="L157" s="99"/>
      <c r="M157" s="99"/>
      <c r="N157" s="99"/>
      <c r="O157" s="38"/>
      <c r="P157" s="6"/>
      <c r="Q157" s="3"/>
    </row>
    <row r="158" spans="1:17" ht="15">
      <c r="A158" s="4">
        <v>26</v>
      </c>
      <c r="B158" s="97" t="s">
        <v>463</v>
      </c>
      <c r="C158" s="6"/>
      <c r="D158" s="6"/>
      <c r="E158" s="6"/>
      <c r="F158" s="6"/>
      <c r="G158" s="6" t="s">
        <v>438</v>
      </c>
      <c r="H158" s="98">
        <v>380</v>
      </c>
      <c r="I158" s="99"/>
      <c r="J158" s="100"/>
      <c r="K158" s="38"/>
      <c r="L158" s="99"/>
      <c r="M158" s="99"/>
      <c r="N158" s="99"/>
      <c r="O158" s="38"/>
      <c r="P158" s="6"/>
      <c r="Q158" s="3"/>
    </row>
    <row r="159" spans="1:17" ht="15">
      <c r="A159" s="4">
        <v>27</v>
      </c>
      <c r="B159" s="97" t="s">
        <v>464</v>
      </c>
      <c r="C159" s="6"/>
      <c r="D159" s="6"/>
      <c r="E159" s="6"/>
      <c r="F159" s="6"/>
      <c r="G159" s="6" t="s">
        <v>438</v>
      </c>
      <c r="H159" s="98">
        <v>1100</v>
      </c>
      <c r="I159" s="99"/>
      <c r="J159" s="100"/>
      <c r="K159" s="38"/>
      <c r="L159" s="99"/>
      <c r="M159" s="99"/>
      <c r="N159" s="99"/>
      <c r="O159" s="38"/>
      <c r="P159" s="6"/>
      <c r="Q159" s="3"/>
    </row>
    <row r="160" spans="1:17" ht="15">
      <c r="A160" s="4">
        <v>28</v>
      </c>
      <c r="B160" s="97" t="s">
        <v>465</v>
      </c>
      <c r="C160" s="6"/>
      <c r="D160" s="6"/>
      <c r="E160" s="6"/>
      <c r="F160" s="6"/>
      <c r="G160" s="6" t="s">
        <v>438</v>
      </c>
      <c r="H160" s="98">
        <v>380</v>
      </c>
      <c r="I160" s="99"/>
      <c r="J160" s="100"/>
      <c r="K160" s="38"/>
      <c r="L160" s="99"/>
      <c r="M160" s="99"/>
      <c r="N160" s="99"/>
      <c r="O160" s="38"/>
      <c r="P160" s="6"/>
      <c r="Q160" s="3"/>
    </row>
    <row r="161" spans="1:17" ht="15">
      <c r="A161" s="4">
        <v>29</v>
      </c>
      <c r="B161" s="97" t="s">
        <v>466</v>
      </c>
      <c r="C161" s="6"/>
      <c r="D161" s="6"/>
      <c r="E161" s="6"/>
      <c r="F161" s="6"/>
      <c r="G161" s="6" t="s">
        <v>438</v>
      </c>
      <c r="H161" s="98">
        <v>520</v>
      </c>
      <c r="I161" s="99"/>
      <c r="J161" s="100"/>
      <c r="K161" s="38"/>
      <c r="L161" s="99"/>
      <c r="M161" s="99"/>
      <c r="N161" s="99"/>
      <c r="O161" s="38"/>
      <c r="P161" s="6"/>
      <c r="Q161" s="3"/>
    </row>
    <row r="162" spans="1:17" ht="15">
      <c r="A162" s="4">
        <v>30</v>
      </c>
      <c r="B162" s="97" t="s">
        <v>467</v>
      </c>
      <c r="C162" s="6"/>
      <c r="D162" s="6"/>
      <c r="E162" s="6"/>
      <c r="F162" s="6"/>
      <c r="G162" s="6" t="s">
        <v>438</v>
      </c>
      <c r="H162" s="98">
        <v>520</v>
      </c>
      <c r="I162" s="99"/>
      <c r="J162" s="100"/>
      <c r="K162" s="38"/>
      <c r="L162" s="99"/>
      <c r="M162" s="99"/>
      <c r="N162" s="99"/>
      <c r="O162" s="38"/>
      <c r="P162" s="6"/>
      <c r="Q162" s="3"/>
    </row>
    <row r="163" spans="1:17" ht="15">
      <c r="A163" s="4">
        <v>31</v>
      </c>
      <c r="B163" s="97" t="s">
        <v>468</v>
      </c>
      <c r="C163" s="6"/>
      <c r="D163" s="6"/>
      <c r="E163" s="6"/>
      <c r="F163" s="6"/>
      <c r="G163" s="6" t="s">
        <v>438</v>
      </c>
      <c r="H163" s="98">
        <v>120</v>
      </c>
      <c r="I163" s="99"/>
      <c r="J163" s="100"/>
      <c r="K163" s="38"/>
      <c r="L163" s="99"/>
      <c r="M163" s="99"/>
      <c r="N163" s="99"/>
      <c r="O163" s="38"/>
      <c r="P163" s="6"/>
      <c r="Q163" s="3"/>
    </row>
    <row r="164" spans="1:17" ht="15">
      <c r="A164" s="4">
        <v>32</v>
      </c>
      <c r="B164" s="97" t="s">
        <v>469</v>
      </c>
      <c r="C164" s="6"/>
      <c r="D164" s="6"/>
      <c r="E164" s="6"/>
      <c r="F164" s="6"/>
      <c r="G164" s="6" t="s">
        <v>438</v>
      </c>
      <c r="H164" s="98">
        <v>1400</v>
      </c>
      <c r="I164" s="99"/>
      <c r="J164" s="100"/>
      <c r="K164" s="38"/>
      <c r="L164" s="99"/>
      <c r="M164" s="99"/>
      <c r="N164" s="99"/>
      <c r="O164" s="38"/>
      <c r="P164" s="6"/>
      <c r="Q164" s="3"/>
    </row>
    <row r="165" spans="1:17" ht="15">
      <c r="A165" s="4">
        <v>33</v>
      </c>
      <c r="B165" s="97" t="s">
        <v>470</v>
      </c>
      <c r="C165" s="6"/>
      <c r="D165" s="6"/>
      <c r="E165" s="6"/>
      <c r="F165" s="6"/>
      <c r="G165" s="6" t="s">
        <v>438</v>
      </c>
      <c r="H165" s="98">
        <v>850</v>
      </c>
      <c r="I165" s="99"/>
      <c r="J165" s="100"/>
      <c r="K165" s="38"/>
      <c r="L165" s="99"/>
      <c r="M165" s="99"/>
      <c r="N165" s="99"/>
      <c r="O165" s="38"/>
      <c r="P165" s="6"/>
      <c r="Q165" s="3"/>
    </row>
    <row r="166" spans="1:17" ht="15">
      <c r="A166" s="4">
        <v>34</v>
      </c>
      <c r="B166" s="97" t="s">
        <v>471</v>
      </c>
      <c r="C166" s="6"/>
      <c r="D166" s="6"/>
      <c r="E166" s="6"/>
      <c r="F166" s="6"/>
      <c r="G166" s="6" t="s">
        <v>438</v>
      </c>
      <c r="H166" s="98">
        <v>350</v>
      </c>
      <c r="I166" s="99"/>
      <c r="J166" s="100"/>
      <c r="K166" s="38"/>
      <c r="L166" s="99"/>
      <c r="M166" s="99"/>
      <c r="N166" s="99"/>
      <c r="O166" s="38"/>
      <c r="P166" s="6"/>
      <c r="Q166" s="3"/>
    </row>
    <row r="167" spans="1:17" ht="15">
      <c r="A167" s="4">
        <v>35</v>
      </c>
      <c r="B167" s="97" t="s">
        <v>472</v>
      </c>
      <c r="C167" s="6"/>
      <c r="D167" s="6"/>
      <c r="E167" s="6"/>
      <c r="F167" s="6"/>
      <c r="G167" s="6" t="s">
        <v>438</v>
      </c>
      <c r="H167" s="98">
        <v>480</v>
      </c>
      <c r="I167" s="99"/>
      <c r="J167" s="100"/>
      <c r="K167" s="38"/>
      <c r="L167" s="99"/>
      <c r="M167" s="99"/>
      <c r="N167" s="99"/>
      <c r="O167" s="38"/>
      <c r="P167" s="6"/>
      <c r="Q167" s="3"/>
    </row>
    <row r="168" spans="1:17" ht="15">
      <c r="A168" s="4">
        <v>36</v>
      </c>
      <c r="B168" s="97" t="s">
        <v>473</v>
      </c>
      <c r="C168" s="6"/>
      <c r="D168" s="6"/>
      <c r="E168" s="6"/>
      <c r="F168" s="6"/>
      <c r="G168" s="6" t="s">
        <v>438</v>
      </c>
      <c r="H168" s="98">
        <v>310</v>
      </c>
      <c r="I168" s="99"/>
      <c r="J168" s="100"/>
      <c r="K168" s="38"/>
      <c r="L168" s="99"/>
      <c r="M168" s="99"/>
      <c r="N168" s="99"/>
      <c r="O168" s="38"/>
      <c r="P168" s="6"/>
      <c r="Q168" s="3"/>
    </row>
    <row r="169" spans="1:17" ht="15">
      <c r="A169" s="4">
        <v>37</v>
      </c>
      <c r="B169" s="97" t="s">
        <v>474</v>
      </c>
      <c r="C169" s="6"/>
      <c r="D169" s="6"/>
      <c r="E169" s="6"/>
      <c r="F169" s="6"/>
      <c r="G169" s="6" t="s">
        <v>438</v>
      </c>
      <c r="H169" s="98">
        <v>710</v>
      </c>
      <c r="I169" s="99"/>
      <c r="J169" s="100"/>
      <c r="K169" s="38"/>
      <c r="L169" s="99"/>
      <c r="M169" s="99"/>
      <c r="N169" s="99"/>
      <c r="O169" s="38"/>
      <c r="P169" s="6"/>
      <c r="Q169" s="3"/>
    </row>
    <row r="170" spans="1:17" ht="15">
      <c r="A170" s="4">
        <v>38</v>
      </c>
      <c r="B170" s="97" t="s">
        <v>475</v>
      </c>
      <c r="C170" s="6"/>
      <c r="D170" s="6"/>
      <c r="E170" s="6"/>
      <c r="F170" s="6"/>
      <c r="G170" s="6" t="s">
        <v>438</v>
      </c>
      <c r="H170" s="98">
        <v>1650</v>
      </c>
      <c r="I170" s="99"/>
      <c r="J170" s="100"/>
      <c r="K170" s="38"/>
      <c r="L170" s="99"/>
      <c r="M170" s="99"/>
      <c r="N170" s="99"/>
      <c r="O170" s="38"/>
      <c r="P170" s="6"/>
      <c r="Q170" s="3"/>
    </row>
    <row r="171" spans="1:17" ht="15">
      <c r="A171" s="4">
        <v>39</v>
      </c>
      <c r="B171" s="97" t="s">
        <v>476</v>
      </c>
      <c r="C171" s="6"/>
      <c r="D171" s="6"/>
      <c r="E171" s="6"/>
      <c r="F171" s="6"/>
      <c r="G171" s="6" t="s">
        <v>438</v>
      </c>
      <c r="H171" s="98">
        <v>450</v>
      </c>
      <c r="I171" s="99"/>
      <c r="J171" s="100"/>
      <c r="K171" s="38"/>
      <c r="L171" s="99"/>
      <c r="M171" s="99"/>
      <c r="N171" s="99"/>
      <c r="O171" s="38"/>
      <c r="P171" s="6"/>
      <c r="Q171" s="3"/>
    </row>
    <row r="172" spans="1:17" ht="15">
      <c r="A172" s="4">
        <v>40</v>
      </c>
      <c r="B172" s="97" t="s">
        <v>477</v>
      </c>
      <c r="C172" s="6"/>
      <c r="D172" s="6"/>
      <c r="E172" s="6"/>
      <c r="F172" s="6"/>
      <c r="G172" s="6" t="s">
        <v>438</v>
      </c>
      <c r="H172" s="98">
        <v>420</v>
      </c>
      <c r="I172" s="99"/>
      <c r="J172" s="100"/>
      <c r="K172" s="38"/>
      <c r="L172" s="99"/>
      <c r="M172" s="99"/>
      <c r="N172" s="99"/>
      <c r="O172" s="38"/>
      <c r="P172" s="6"/>
      <c r="Q172" s="3"/>
    </row>
    <row r="173" spans="1:17" ht="15">
      <c r="A173" s="4">
        <v>41</v>
      </c>
      <c r="B173" s="97" t="s">
        <v>478</v>
      </c>
      <c r="C173" s="6"/>
      <c r="D173" s="6"/>
      <c r="E173" s="6"/>
      <c r="F173" s="6"/>
      <c r="G173" s="6" t="s">
        <v>438</v>
      </c>
      <c r="H173" s="98">
        <v>200</v>
      </c>
      <c r="I173" s="99"/>
      <c r="J173" s="100"/>
      <c r="K173" s="38"/>
      <c r="L173" s="99"/>
      <c r="M173" s="99"/>
      <c r="N173" s="99"/>
      <c r="O173" s="38"/>
      <c r="P173" s="6"/>
      <c r="Q173" s="3"/>
    </row>
    <row r="174" spans="1:17" ht="15">
      <c r="A174" s="4">
        <v>42</v>
      </c>
      <c r="B174" s="97" t="s">
        <v>479</v>
      </c>
      <c r="C174" s="6"/>
      <c r="D174" s="6"/>
      <c r="E174" s="6"/>
      <c r="F174" s="6"/>
      <c r="G174" s="6" t="s">
        <v>438</v>
      </c>
      <c r="H174" s="98">
        <v>350</v>
      </c>
      <c r="I174" s="99"/>
      <c r="J174" s="100"/>
      <c r="K174" s="38"/>
      <c r="L174" s="99"/>
      <c r="M174" s="99"/>
      <c r="N174" s="99"/>
      <c r="O174" s="38"/>
      <c r="P174" s="6"/>
      <c r="Q174" s="3"/>
    </row>
    <row r="175" spans="1:17" ht="15">
      <c r="A175" s="4">
        <v>43</v>
      </c>
      <c r="B175" s="97" t="s">
        <v>480</v>
      </c>
      <c r="C175" s="6"/>
      <c r="D175" s="6"/>
      <c r="E175" s="6"/>
      <c r="F175" s="6"/>
      <c r="G175" s="6" t="s">
        <v>438</v>
      </c>
      <c r="H175" s="98">
        <v>210</v>
      </c>
      <c r="I175" s="99"/>
      <c r="J175" s="100"/>
      <c r="K175" s="38"/>
      <c r="L175" s="99"/>
      <c r="M175" s="99"/>
      <c r="N175" s="99"/>
      <c r="O175" s="38"/>
      <c r="P175" s="6"/>
      <c r="Q175" s="3"/>
    </row>
    <row r="176" spans="1:17" ht="15">
      <c r="A176" s="4">
        <v>44</v>
      </c>
      <c r="B176" s="97" t="s">
        <v>481</v>
      </c>
      <c r="C176" s="6"/>
      <c r="D176" s="6"/>
      <c r="E176" s="6"/>
      <c r="F176" s="6"/>
      <c r="G176" s="6" t="s">
        <v>438</v>
      </c>
      <c r="H176" s="98">
        <v>600</v>
      </c>
      <c r="I176" s="99"/>
      <c r="J176" s="100"/>
      <c r="K176" s="38"/>
      <c r="L176" s="99"/>
      <c r="M176" s="99"/>
      <c r="N176" s="99"/>
      <c r="O176" s="38"/>
      <c r="P176" s="6"/>
      <c r="Q176" s="3"/>
    </row>
    <row r="177" spans="1:17" ht="15">
      <c r="A177" s="4">
        <v>45</v>
      </c>
      <c r="B177" s="97" t="s">
        <v>482</v>
      </c>
      <c r="C177" s="6"/>
      <c r="D177" s="6"/>
      <c r="E177" s="6"/>
      <c r="F177" s="6"/>
      <c r="G177" s="6" t="s">
        <v>438</v>
      </c>
      <c r="H177" s="98">
        <v>100</v>
      </c>
      <c r="I177" s="99"/>
      <c r="J177" s="100"/>
      <c r="K177" s="38"/>
      <c r="L177" s="99"/>
      <c r="M177" s="99"/>
      <c r="N177" s="99"/>
      <c r="O177" s="38"/>
      <c r="P177" s="6"/>
      <c r="Q177" s="3"/>
    </row>
    <row r="178" spans="1:17" ht="15">
      <c r="A178" s="4">
        <v>46</v>
      </c>
      <c r="B178" s="97" t="s">
        <v>483</v>
      </c>
      <c r="C178" s="6"/>
      <c r="D178" s="6"/>
      <c r="E178" s="6"/>
      <c r="F178" s="6"/>
      <c r="G178" s="6" t="s">
        <v>438</v>
      </c>
      <c r="H178" s="98">
        <v>320</v>
      </c>
      <c r="I178" s="99"/>
      <c r="J178" s="100"/>
      <c r="K178" s="38"/>
      <c r="L178" s="99"/>
      <c r="M178" s="99"/>
      <c r="N178" s="99"/>
      <c r="O178" s="38"/>
      <c r="P178" s="6"/>
      <c r="Q178" s="3"/>
    </row>
    <row r="179" spans="1:17" ht="15">
      <c r="A179" s="4">
        <v>47</v>
      </c>
      <c r="B179" s="97" t="s">
        <v>484</v>
      </c>
      <c r="C179" s="6"/>
      <c r="D179" s="6"/>
      <c r="E179" s="6"/>
      <c r="F179" s="6"/>
      <c r="G179" s="6" t="s">
        <v>438</v>
      </c>
      <c r="H179" s="98">
        <v>800</v>
      </c>
      <c r="I179" s="99"/>
      <c r="J179" s="100"/>
      <c r="K179" s="38"/>
      <c r="L179" s="99"/>
      <c r="M179" s="99"/>
      <c r="N179" s="99"/>
      <c r="O179" s="38"/>
      <c r="P179" s="6"/>
      <c r="Q179" s="3"/>
    </row>
    <row r="180" spans="1:17" ht="15">
      <c r="A180" s="4">
        <v>48</v>
      </c>
      <c r="B180" s="97" t="s">
        <v>485</v>
      </c>
      <c r="C180" s="6"/>
      <c r="D180" s="6"/>
      <c r="E180" s="6"/>
      <c r="F180" s="6"/>
      <c r="G180" s="6" t="s">
        <v>438</v>
      </c>
      <c r="H180" s="98">
        <v>350</v>
      </c>
      <c r="I180" s="99"/>
      <c r="J180" s="100"/>
      <c r="K180" s="38"/>
      <c r="L180" s="99"/>
      <c r="M180" s="99"/>
      <c r="N180" s="99"/>
      <c r="O180" s="38"/>
      <c r="P180" s="6"/>
      <c r="Q180" s="3"/>
    </row>
    <row r="181" spans="1:17" ht="15">
      <c r="A181" s="4">
        <v>49</v>
      </c>
      <c r="B181" s="97" t="s">
        <v>486</v>
      </c>
      <c r="C181" s="6"/>
      <c r="D181" s="6"/>
      <c r="E181" s="6"/>
      <c r="F181" s="6"/>
      <c r="G181" s="6" t="s">
        <v>438</v>
      </c>
      <c r="H181" s="98">
        <v>1600</v>
      </c>
      <c r="I181" s="99"/>
      <c r="J181" s="100"/>
      <c r="K181" s="38"/>
      <c r="L181" s="99"/>
      <c r="M181" s="99"/>
      <c r="N181" s="99"/>
      <c r="O181" s="38"/>
      <c r="P181" s="6"/>
      <c r="Q181" s="3"/>
    </row>
    <row r="182" spans="1:17" ht="15">
      <c r="A182" s="4">
        <v>50</v>
      </c>
      <c r="B182" s="97" t="s">
        <v>487</v>
      </c>
      <c r="C182" s="6"/>
      <c r="D182" s="6"/>
      <c r="E182" s="6"/>
      <c r="F182" s="6"/>
      <c r="G182" s="6" t="s">
        <v>438</v>
      </c>
      <c r="H182" s="98">
        <v>350</v>
      </c>
      <c r="I182" s="99"/>
      <c r="J182" s="100"/>
      <c r="K182" s="38"/>
      <c r="L182" s="99"/>
      <c r="M182" s="99"/>
      <c r="N182" s="99"/>
      <c r="O182" s="38"/>
      <c r="P182" s="6"/>
      <c r="Q182" s="3"/>
    </row>
    <row r="183" spans="1:17" ht="15">
      <c r="A183" s="4">
        <v>51</v>
      </c>
      <c r="B183" s="97" t="s">
        <v>488</v>
      </c>
      <c r="C183" s="6"/>
      <c r="D183" s="6"/>
      <c r="E183" s="6"/>
      <c r="F183" s="6"/>
      <c r="G183" s="6" t="s">
        <v>438</v>
      </c>
      <c r="H183" s="98">
        <v>350</v>
      </c>
      <c r="I183" s="99"/>
      <c r="J183" s="100"/>
      <c r="K183" s="38"/>
      <c r="L183" s="99"/>
      <c r="M183" s="99"/>
      <c r="N183" s="99"/>
      <c r="O183" s="38"/>
      <c r="P183" s="6"/>
      <c r="Q183" s="3"/>
    </row>
    <row r="184" spans="1:17" ht="15">
      <c r="A184" s="4">
        <v>52</v>
      </c>
      <c r="B184" s="97" t="s">
        <v>489</v>
      </c>
      <c r="C184" s="6"/>
      <c r="D184" s="6"/>
      <c r="E184" s="6"/>
      <c r="F184" s="6"/>
      <c r="G184" s="6" t="s">
        <v>438</v>
      </c>
      <c r="H184" s="98">
        <v>400</v>
      </c>
      <c r="I184" s="99"/>
      <c r="J184" s="100"/>
      <c r="K184" s="38"/>
      <c r="L184" s="99"/>
      <c r="M184" s="99"/>
      <c r="N184" s="99"/>
      <c r="O184" s="38"/>
      <c r="P184" s="6"/>
      <c r="Q184" s="3"/>
    </row>
    <row r="185" spans="1:17" ht="15">
      <c r="A185" s="4">
        <v>53</v>
      </c>
      <c r="B185" s="97" t="s">
        <v>490</v>
      </c>
      <c r="C185" s="6"/>
      <c r="D185" s="6"/>
      <c r="E185" s="6"/>
      <c r="F185" s="6"/>
      <c r="G185" s="6" t="s">
        <v>438</v>
      </c>
      <c r="H185" s="98">
        <v>800</v>
      </c>
      <c r="I185" s="99"/>
      <c r="J185" s="100"/>
      <c r="K185" s="38"/>
      <c r="L185" s="99"/>
      <c r="M185" s="99"/>
      <c r="N185" s="99"/>
      <c r="O185" s="38"/>
      <c r="P185" s="6"/>
      <c r="Q185" s="3"/>
    </row>
    <row r="186" spans="1:17" ht="15">
      <c r="A186" s="4">
        <v>54</v>
      </c>
      <c r="B186" s="97" t="s">
        <v>491</v>
      </c>
      <c r="C186" s="6"/>
      <c r="D186" s="6"/>
      <c r="E186" s="6"/>
      <c r="F186" s="6"/>
      <c r="G186" s="6" t="s">
        <v>438</v>
      </c>
      <c r="H186" s="98">
        <v>180</v>
      </c>
      <c r="I186" s="99"/>
      <c r="J186" s="100"/>
      <c r="K186" s="38"/>
      <c r="L186" s="99"/>
      <c r="M186" s="99"/>
      <c r="N186" s="99"/>
      <c r="O186" s="38"/>
      <c r="P186" s="6"/>
      <c r="Q186" s="3"/>
    </row>
    <row r="187" spans="1:17" ht="15">
      <c r="A187" s="4">
        <v>55</v>
      </c>
      <c r="B187" s="97" t="s">
        <v>492</v>
      </c>
      <c r="C187" s="6"/>
      <c r="D187" s="6"/>
      <c r="E187" s="6"/>
      <c r="F187" s="6"/>
      <c r="G187" s="6" t="s">
        <v>438</v>
      </c>
      <c r="H187" s="98">
        <v>60</v>
      </c>
      <c r="I187" s="99"/>
      <c r="J187" s="100"/>
      <c r="K187" s="38"/>
      <c r="L187" s="99"/>
      <c r="M187" s="99"/>
      <c r="N187" s="99"/>
      <c r="O187" s="38"/>
      <c r="P187" s="6"/>
      <c r="Q187" s="3"/>
    </row>
    <row r="188" spans="1:17" ht="15">
      <c r="A188" s="4">
        <v>56</v>
      </c>
      <c r="B188" s="97" t="s">
        <v>493</v>
      </c>
      <c r="C188" s="6"/>
      <c r="D188" s="6"/>
      <c r="E188" s="6"/>
      <c r="F188" s="6"/>
      <c r="G188" s="6" t="s">
        <v>438</v>
      </c>
      <c r="H188" s="98">
        <v>240</v>
      </c>
      <c r="I188" s="99"/>
      <c r="J188" s="100"/>
      <c r="K188" s="38"/>
      <c r="L188" s="99"/>
      <c r="M188" s="99"/>
      <c r="N188" s="99"/>
      <c r="O188" s="38"/>
      <c r="P188" s="6"/>
      <c r="Q188" s="3"/>
    </row>
    <row r="189" spans="1:17" ht="15">
      <c r="A189" s="4">
        <v>57</v>
      </c>
      <c r="B189" s="101" t="s">
        <v>494</v>
      </c>
      <c r="C189" s="6"/>
      <c r="D189" s="6"/>
      <c r="E189" s="6"/>
      <c r="F189" s="6"/>
      <c r="G189" s="6" t="s">
        <v>438</v>
      </c>
      <c r="H189" s="98">
        <v>470</v>
      </c>
      <c r="I189" s="99"/>
      <c r="J189" s="100"/>
      <c r="K189" s="38"/>
      <c r="L189" s="99"/>
      <c r="M189" s="99"/>
      <c r="N189" s="99"/>
      <c r="O189" s="38"/>
      <c r="P189" s="6"/>
      <c r="Q189" s="3"/>
    </row>
    <row r="190" spans="1:17" ht="15">
      <c r="A190" s="4">
        <v>58</v>
      </c>
      <c r="B190" s="97" t="s">
        <v>495</v>
      </c>
      <c r="C190" s="6"/>
      <c r="D190" s="6"/>
      <c r="E190" s="6"/>
      <c r="F190" s="6"/>
      <c r="G190" s="6" t="s">
        <v>438</v>
      </c>
      <c r="H190" s="98">
        <v>170</v>
      </c>
      <c r="I190" s="99"/>
      <c r="J190" s="100"/>
      <c r="K190" s="38"/>
      <c r="L190" s="99"/>
      <c r="M190" s="99"/>
      <c r="N190" s="99"/>
      <c r="O190" s="38"/>
      <c r="P190" s="6"/>
      <c r="Q190" s="3"/>
    </row>
    <row r="191" spans="1:17" ht="15">
      <c r="A191" s="4">
        <v>59</v>
      </c>
      <c r="B191" s="97" t="s">
        <v>496</v>
      </c>
      <c r="C191" s="6"/>
      <c r="D191" s="6"/>
      <c r="E191" s="6"/>
      <c r="F191" s="6"/>
      <c r="G191" s="6" t="s">
        <v>438</v>
      </c>
      <c r="H191" s="98">
        <v>100</v>
      </c>
      <c r="I191" s="99"/>
      <c r="J191" s="100"/>
      <c r="K191" s="38"/>
      <c r="L191" s="99"/>
      <c r="M191" s="99"/>
      <c r="N191" s="99"/>
      <c r="O191" s="38"/>
      <c r="P191" s="6"/>
      <c r="Q191" s="3"/>
    </row>
    <row r="192" spans="1:17" ht="15">
      <c r="A192" s="4">
        <v>60</v>
      </c>
      <c r="B192" s="97" t="s">
        <v>497</v>
      </c>
      <c r="C192" s="6"/>
      <c r="D192" s="6"/>
      <c r="E192" s="6"/>
      <c r="F192" s="6"/>
      <c r="G192" s="6" t="s">
        <v>438</v>
      </c>
      <c r="H192" s="98">
        <v>330</v>
      </c>
      <c r="I192" s="99"/>
      <c r="J192" s="100"/>
      <c r="K192" s="38"/>
      <c r="L192" s="99"/>
      <c r="M192" s="99"/>
      <c r="N192" s="99"/>
      <c r="O192" s="38"/>
      <c r="P192" s="6"/>
      <c r="Q192" s="3"/>
    </row>
    <row r="193" spans="1:17" ht="15">
      <c r="A193" s="4">
        <v>61</v>
      </c>
      <c r="B193" s="97" t="s">
        <v>498</v>
      </c>
      <c r="C193" s="6"/>
      <c r="D193" s="6"/>
      <c r="E193" s="6"/>
      <c r="F193" s="6"/>
      <c r="G193" s="6" t="s">
        <v>438</v>
      </c>
      <c r="H193" s="98">
        <v>320</v>
      </c>
      <c r="I193" s="99"/>
      <c r="J193" s="100"/>
      <c r="K193" s="38"/>
      <c r="L193" s="99"/>
      <c r="M193" s="99"/>
      <c r="N193" s="99"/>
      <c r="O193" s="38"/>
      <c r="P193" s="6"/>
      <c r="Q193" s="3"/>
    </row>
    <row r="194" spans="1:17" ht="15">
      <c r="A194" s="4">
        <v>62</v>
      </c>
      <c r="B194" s="97" t="s">
        <v>499</v>
      </c>
      <c r="C194" s="6"/>
      <c r="D194" s="6"/>
      <c r="E194" s="6"/>
      <c r="F194" s="6"/>
      <c r="G194" s="6" t="s">
        <v>438</v>
      </c>
      <c r="H194" s="98">
        <v>980</v>
      </c>
      <c r="I194" s="99"/>
      <c r="J194" s="100"/>
      <c r="K194" s="38"/>
      <c r="L194" s="99"/>
      <c r="M194" s="99"/>
      <c r="N194" s="99"/>
      <c r="O194" s="38"/>
      <c r="P194" s="6"/>
      <c r="Q194" s="3"/>
    </row>
    <row r="195" spans="1:17" ht="15">
      <c r="A195" s="4">
        <v>63</v>
      </c>
      <c r="B195" s="97" t="s">
        <v>500</v>
      </c>
      <c r="C195" s="6"/>
      <c r="D195" s="6"/>
      <c r="E195" s="6"/>
      <c r="F195" s="6"/>
      <c r="G195" s="6" t="s">
        <v>438</v>
      </c>
      <c r="H195" s="98">
        <v>210</v>
      </c>
      <c r="I195" s="99"/>
      <c r="J195" s="100"/>
      <c r="K195" s="38"/>
      <c r="L195" s="99"/>
      <c r="M195" s="99"/>
      <c r="N195" s="99"/>
      <c r="O195" s="38"/>
      <c r="P195" s="6"/>
      <c r="Q195" s="3"/>
    </row>
    <row r="196" spans="1:17" ht="15">
      <c r="A196" s="4">
        <v>64</v>
      </c>
      <c r="B196" s="97" t="s">
        <v>501</v>
      </c>
      <c r="C196" s="6"/>
      <c r="D196" s="6"/>
      <c r="E196" s="6"/>
      <c r="F196" s="6"/>
      <c r="G196" s="6" t="s">
        <v>438</v>
      </c>
      <c r="H196" s="98">
        <v>160</v>
      </c>
      <c r="I196" s="99"/>
      <c r="J196" s="100"/>
      <c r="K196" s="38"/>
      <c r="L196" s="99"/>
      <c r="M196" s="99"/>
      <c r="N196" s="99"/>
      <c r="O196" s="38"/>
      <c r="P196" s="6"/>
      <c r="Q196" s="3"/>
    </row>
    <row r="197" spans="1:17" ht="15">
      <c r="A197" s="4">
        <v>65</v>
      </c>
      <c r="B197" s="97" t="s">
        <v>502</v>
      </c>
      <c r="C197" s="6"/>
      <c r="D197" s="6"/>
      <c r="E197" s="6"/>
      <c r="F197" s="6"/>
      <c r="G197" s="6" t="s">
        <v>438</v>
      </c>
      <c r="H197" s="98">
        <v>120</v>
      </c>
      <c r="I197" s="99"/>
      <c r="J197" s="100"/>
      <c r="K197" s="38"/>
      <c r="L197" s="99"/>
      <c r="M197" s="99"/>
      <c r="N197" s="99"/>
      <c r="O197" s="38"/>
      <c r="P197" s="6"/>
      <c r="Q197" s="3"/>
    </row>
    <row r="198" spans="1:17" ht="12.75">
      <c r="A198" s="4">
        <v>66</v>
      </c>
      <c r="B198" s="102" t="s">
        <v>503</v>
      </c>
      <c r="C198" s="6"/>
      <c r="D198" s="6"/>
      <c r="E198" s="6"/>
      <c r="F198" s="6"/>
      <c r="G198" s="6" t="s">
        <v>438</v>
      </c>
      <c r="H198" s="38">
        <v>90</v>
      </c>
      <c r="I198" s="99"/>
      <c r="J198" s="100"/>
      <c r="K198" s="38"/>
      <c r="L198" s="99"/>
      <c r="M198" s="99"/>
      <c r="N198" s="99"/>
      <c r="O198" s="38"/>
      <c r="P198" s="6"/>
      <c r="Q198" s="3"/>
    </row>
    <row r="199" spans="1:17" ht="12.75">
      <c r="A199" s="4">
        <v>67</v>
      </c>
      <c r="B199" s="97" t="s">
        <v>504</v>
      </c>
      <c r="C199" s="6"/>
      <c r="D199" s="6"/>
      <c r="E199" s="6"/>
      <c r="F199" s="6"/>
      <c r="G199" s="6" t="s">
        <v>438</v>
      </c>
      <c r="H199" s="38">
        <v>180</v>
      </c>
      <c r="I199" s="99"/>
      <c r="J199" s="100"/>
      <c r="K199" s="38"/>
      <c r="L199" s="99"/>
      <c r="M199" s="99"/>
      <c r="N199" s="99"/>
      <c r="O199" s="38"/>
      <c r="P199" s="6"/>
      <c r="Q199" s="3"/>
    </row>
    <row r="200" spans="1:17" ht="15">
      <c r="A200" s="4">
        <v>68</v>
      </c>
      <c r="B200" s="97" t="s">
        <v>505</v>
      </c>
      <c r="C200" s="6"/>
      <c r="D200" s="6"/>
      <c r="E200" s="6"/>
      <c r="F200" s="6"/>
      <c r="G200" s="6" t="s">
        <v>438</v>
      </c>
      <c r="H200" s="98">
        <v>110</v>
      </c>
      <c r="I200" s="99"/>
      <c r="J200" s="100"/>
      <c r="K200" s="38"/>
      <c r="L200" s="99"/>
      <c r="M200" s="99"/>
      <c r="N200" s="99"/>
      <c r="O200" s="38"/>
      <c r="P200" s="6"/>
      <c r="Q200" s="3"/>
    </row>
    <row r="201" spans="1:17" ht="15">
      <c r="A201" s="4">
        <v>69</v>
      </c>
      <c r="B201" s="97" t="s">
        <v>506</v>
      </c>
      <c r="C201" s="6"/>
      <c r="D201" s="6"/>
      <c r="E201" s="6"/>
      <c r="F201" s="6"/>
      <c r="G201" s="6" t="s">
        <v>438</v>
      </c>
      <c r="H201" s="98">
        <v>470</v>
      </c>
      <c r="I201" s="99"/>
      <c r="J201" s="100"/>
      <c r="K201" s="38"/>
      <c r="L201" s="99"/>
      <c r="M201" s="99"/>
      <c r="N201" s="99"/>
      <c r="O201" s="38"/>
      <c r="P201" s="6"/>
      <c r="Q201" s="3"/>
    </row>
    <row r="202" spans="1:17" ht="15">
      <c r="A202" s="4">
        <v>70</v>
      </c>
      <c r="B202" s="97" t="s">
        <v>507</v>
      </c>
      <c r="C202" s="6"/>
      <c r="D202" s="6"/>
      <c r="E202" s="6"/>
      <c r="F202" s="6"/>
      <c r="G202" s="6" t="s">
        <v>438</v>
      </c>
      <c r="H202" s="98">
        <v>280</v>
      </c>
      <c r="I202" s="99"/>
      <c r="J202" s="100"/>
      <c r="K202" s="38"/>
      <c r="L202" s="99"/>
      <c r="M202" s="99"/>
      <c r="N202" s="99"/>
      <c r="O202" s="38"/>
      <c r="P202" s="6"/>
      <c r="Q202" s="3"/>
    </row>
    <row r="203" spans="1:17" ht="15">
      <c r="A203" s="4">
        <v>71</v>
      </c>
      <c r="B203" s="97" t="s">
        <v>508</v>
      </c>
      <c r="C203" s="6"/>
      <c r="D203" s="6"/>
      <c r="E203" s="6"/>
      <c r="F203" s="6"/>
      <c r="G203" s="6" t="s">
        <v>438</v>
      </c>
      <c r="H203" s="98">
        <v>250</v>
      </c>
      <c r="I203" s="99"/>
      <c r="J203" s="100"/>
      <c r="K203" s="38"/>
      <c r="L203" s="99"/>
      <c r="M203" s="99"/>
      <c r="N203" s="99"/>
      <c r="O203" s="38"/>
      <c r="P203" s="6"/>
      <c r="Q203" s="3"/>
    </row>
    <row r="204" spans="1:17" ht="15">
      <c r="A204" s="4">
        <v>72</v>
      </c>
      <c r="B204" s="97" t="s">
        <v>509</v>
      </c>
      <c r="C204" s="6"/>
      <c r="D204" s="6"/>
      <c r="E204" s="6"/>
      <c r="F204" s="6"/>
      <c r="G204" s="6" t="s">
        <v>438</v>
      </c>
      <c r="H204" s="98">
        <v>1620</v>
      </c>
      <c r="I204" s="99"/>
      <c r="J204" s="100"/>
      <c r="K204" s="38"/>
      <c r="L204" s="99"/>
      <c r="M204" s="99"/>
      <c r="N204" s="99"/>
      <c r="O204" s="38"/>
      <c r="P204" s="6"/>
      <c r="Q204" s="3"/>
    </row>
    <row r="205" spans="1:17" ht="15">
      <c r="A205" s="4">
        <v>73</v>
      </c>
      <c r="B205" s="97" t="s">
        <v>510</v>
      </c>
      <c r="C205" s="6"/>
      <c r="D205" s="6"/>
      <c r="E205" s="6"/>
      <c r="F205" s="6"/>
      <c r="G205" s="6" t="s">
        <v>438</v>
      </c>
      <c r="H205" s="98">
        <v>270</v>
      </c>
      <c r="I205" s="99"/>
      <c r="J205" s="100"/>
      <c r="K205" s="38"/>
      <c r="L205" s="99"/>
      <c r="M205" s="99"/>
      <c r="N205" s="99"/>
      <c r="O205" s="38"/>
      <c r="P205" s="6"/>
      <c r="Q205" s="3"/>
    </row>
    <row r="206" spans="1:17" ht="15">
      <c r="A206" s="4">
        <v>74</v>
      </c>
      <c r="B206" s="97" t="s">
        <v>511</v>
      </c>
      <c r="C206" s="6"/>
      <c r="D206" s="6"/>
      <c r="E206" s="6"/>
      <c r="F206" s="6"/>
      <c r="G206" s="6" t="s">
        <v>438</v>
      </c>
      <c r="H206" s="98">
        <v>660</v>
      </c>
      <c r="I206" s="99"/>
      <c r="J206" s="100"/>
      <c r="K206" s="38"/>
      <c r="L206" s="99"/>
      <c r="M206" s="99"/>
      <c r="N206" s="99"/>
      <c r="O206" s="38"/>
      <c r="P206" s="6"/>
      <c r="Q206" s="3"/>
    </row>
    <row r="207" spans="1:17" ht="15">
      <c r="A207" s="4">
        <v>75</v>
      </c>
      <c r="B207" s="97" t="s">
        <v>512</v>
      </c>
      <c r="C207" s="6"/>
      <c r="D207" s="6"/>
      <c r="E207" s="6"/>
      <c r="F207" s="6"/>
      <c r="G207" s="6" t="s">
        <v>438</v>
      </c>
      <c r="H207" s="98">
        <v>410</v>
      </c>
      <c r="I207" s="99"/>
      <c r="J207" s="100"/>
      <c r="K207" s="38"/>
      <c r="L207" s="99"/>
      <c r="M207" s="99"/>
      <c r="N207" s="99"/>
      <c r="O207" s="38"/>
      <c r="P207" s="6"/>
      <c r="Q207" s="3"/>
    </row>
    <row r="208" spans="1:17" ht="15">
      <c r="A208" s="4">
        <v>76</v>
      </c>
      <c r="B208" s="97" t="s">
        <v>513</v>
      </c>
      <c r="C208" s="6"/>
      <c r="D208" s="6"/>
      <c r="E208" s="6"/>
      <c r="F208" s="6"/>
      <c r="G208" s="6" t="s">
        <v>438</v>
      </c>
      <c r="H208" s="98">
        <v>400</v>
      </c>
      <c r="I208" s="99"/>
      <c r="J208" s="100"/>
      <c r="K208" s="38"/>
      <c r="L208" s="99"/>
      <c r="M208" s="99"/>
      <c r="N208" s="99"/>
      <c r="O208" s="38"/>
      <c r="P208" s="6"/>
      <c r="Q208" s="3"/>
    </row>
    <row r="209" spans="1:17" ht="15">
      <c r="A209" s="4">
        <v>77</v>
      </c>
      <c r="B209" s="97" t="s">
        <v>514</v>
      </c>
      <c r="C209" s="6"/>
      <c r="D209" s="6"/>
      <c r="E209" s="6"/>
      <c r="F209" s="6"/>
      <c r="G209" s="6" t="s">
        <v>438</v>
      </c>
      <c r="H209" s="98">
        <v>200</v>
      </c>
      <c r="I209" s="99"/>
      <c r="J209" s="100"/>
      <c r="K209" s="38"/>
      <c r="L209" s="99"/>
      <c r="M209" s="99"/>
      <c r="N209" s="99"/>
      <c r="O209" s="38"/>
      <c r="P209" s="6"/>
      <c r="Q209" s="3"/>
    </row>
    <row r="210" spans="1:17" ht="15">
      <c r="A210" s="4">
        <v>78</v>
      </c>
      <c r="B210" s="97" t="s">
        <v>515</v>
      </c>
      <c r="C210" s="6"/>
      <c r="D210" s="6"/>
      <c r="E210" s="6"/>
      <c r="F210" s="6"/>
      <c r="G210" s="6" t="s">
        <v>438</v>
      </c>
      <c r="H210" s="98">
        <v>480</v>
      </c>
      <c r="I210" s="99"/>
      <c r="J210" s="100"/>
      <c r="K210" s="38"/>
      <c r="L210" s="99"/>
      <c r="M210" s="99"/>
      <c r="N210" s="99"/>
      <c r="O210" s="38"/>
      <c r="P210" s="6"/>
      <c r="Q210" s="3"/>
    </row>
    <row r="211" spans="1:17" ht="15">
      <c r="A211" s="4">
        <v>79</v>
      </c>
      <c r="B211" s="97" t="s">
        <v>516</v>
      </c>
      <c r="C211" s="6"/>
      <c r="D211" s="6"/>
      <c r="E211" s="6"/>
      <c r="F211" s="6"/>
      <c r="G211" s="6" t="s">
        <v>438</v>
      </c>
      <c r="H211" s="98">
        <v>80</v>
      </c>
      <c r="I211" s="99"/>
      <c r="J211" s="100"/>
      <c r="K211" s="38"/>
      <c r="L211" s="99"/>
      <c r="M211" s="99"/>
      <c r="N211" s="99"/>
      <c r="O211" s="38"/>
      <c r="P211" s="6"/>
      <c r="Q211" s="3"/>
    </row>
    <row r="212" spans="1:17" ht="15">
      <c r="A212" s="4">
        <v>80</v>
      </c>
      <c r="B212" s="97" t="s">
        <v>517</v>
      </c>
      <c r="C212" s="6"/>
      <c r="D212" s="6"/>
      <c r="E212" s="6"/>
      <c r="F212" s="6"/>
      <c r="G212" s="6" t="s">
        <v>438</v>
      </c>
      <c r="H212" s="98">
        <v>1100</v>
      </c>
      <c r="I212" s="99"/>
      <c r="J212" s="100"/>
      <c r="K212" s="38"/>
      <c r="L212" s="99"/>
      <c r="M212" s="99"/>
      <c r="N212" s="99"/>
      <c r="O212" s="38"/>
      <c r="P212" s="6"/>
      <c r="Q212" s="3"/>
    </row>
    <row r="213" spans="1:17" ht="15">
      <c r="A213" s="4">
        <v>81</v>
      </c>
      <c r="B213" s="97" t="s">
        <v>518</v>
      </c>
      <c r="C213" s="6"/>
      <c r="D213" s="6"/>
      <c r="E213" s="6"/>
      <c r="F213" s="6"/>
      <c r="G213" s="6" t="s">
        <v>438</v>
      </c>
      <c r="H213" s="98">
        <v>390</v>
      </c>
      <c r="I213" s="99"/>
      <c r="J213" s="100"/>
      <c r="K213" s="38"/>
      <c r="L213" s="99"/>
      <c r="M213" s="99"/>
      <c r="N213" s="99"/>
      <c r="O213" s="38"/>
      <c r="P213" s="6"/>
      <c r="Q213" s="3"/>
    </row>
    <row r="214" spans="1:17" ht="15">
      <c r="A214" s="4">
        <v>82</v>
      </c>
      <c r="B214" s="97" t="s">
        <v>519</v>
      </c>
      <c r="C214" s="6"/>
      <c r="D214" s="6"/>
      <c r="E214" s="6"/>
      <c r="F214" s="6"/>
      <c r="G214" s="6" t="s">
        <v>438</v>
      </c>
      <c r="H214" s="98">
        <v>1200</v>
      </c>
      <c r="I214" s="99"/>
      <c r="J214" s="100"/>
      <c r="K214" s="38"/>
      <c r="L214" s="99"/>
      <c r="M214" s="99"/>
      <c r="N214" s="99"/>
      <c r="O214" s="38"/>
      <c r="P214" s="6"/>
      <c r="Q214" s="3"/>
    </row>
    <row r="215" spans="1:17" ht="15">
      <c r="A215" s="4">
        <v>83</v>
      </c>
      <c r="B215" s="97" t="s">
        <v>520</v>
      </c>
      <c r="C215" s="6"/>
      <c r="D215" s="6"/>
      <c r="E215" s="6"/>
      <c r="F215" s="6"/>
      <c r="G215" s="6" t="s">
        <v>438</v>
      </c>
      <c r="H215" s="98">
        <v>450</v>
      </c>
      <c r="I215" s="99"/>
      <c r="J215" s="100"/>
      <c r="K215" s="38"/>
      <c r="L215" s="99"/>
      <c r="M215" s="99"/>
      <c r="N215" s="99"/>
      <c r="O215" s="38"/>
      <c r="P215" s="6"/>
      <c r="Q215" s="3"/>
    </row>
    <row r="216" spans="1:17" ht="15">
      <c r="A216" s="4">
        <v>84</v>
      </c>
      <c r="B216" s="97" t="s">
        <v>521</v>
      </c>
      <c r="C216" s="6"/>
      <c r="D216" s="6"/>
      <c r="E216" s="6"/>
      <c r="F216" s="6"/>
      <c r="G216" s="6" t="s">
        <v>438</v>
      </c>
      <c r="H216" s="98">
        <v>370</v>
      </c>
      <c r="I216" s="99"/>
      <c r="J216" s="100"/>
      <c r="K216" s="38"/>
      <c r="L216" s="99"/>
      <c r="M216" s="99"/>
      <c r="N216" s="99"/>
      <c r="O216" s="38"/>
      <c r="P216" s="6"/>
      <c r="Q216" s="3"/>
    </row>
    <row r="217" spans="1:17" ht="15">
      <c r="A217" s="4">
        <v>85</v>
      </c>
      <c r="B217" s="97" t="s">
        <v>522</v>
      </c>
      <c r="C217" s="6"/>
      <c r="D217" s="6"/>
      <c r="E217" s="6"/>
      <c r="F217" s="6"/>
      <c r="G217" s="6" t="s">
        <v>438</v>
      </c>
      <c r="H217" s="98">
        <v>550</v>
      </c>
      <c r="I217" s="99"/>
      <c r="J217" s="100"/>
      <c r="K217" s="38"/>
      <c r="L217" s="99"/>
      <c r="M217" s="99"/>
      <c r="N217" s="99"/>
      <c r="O217" s="38"/>
      <c r="P217" s="6"/>
      <c r="Q217" s="3"/>
    </row>
    <row r="218" spans="1:17" ht="12.75">
      <c r="A218" s="141" t="s">
        <v>27</v>
      </c>
      <c r="B218" s="141"/>
      <c r="C218" s="141"/>
      <c r="D218" s="141"/>
      <c r="E218" s="141"/>
      <c r="F218" s="141"/>
      <c r="G218" s="142"/>
      <c r="H218" s="93">
        <f aca="true" t="shared" si="8" ref="H218:N218">SUM(H51,H83,H85,H118,H125,H132)</f>
        <v>118</v>
      </c>
      <c r="I218" s="116">
        <f t="shared" si="8"/>
        <v>4398778.92</v>
      </c>
      <c r="J218" s="116">
        <f t="shared" si="8"/>
        <v>0</v>
      </c>
      <c r="K218" s="117">
        <f t="shared" si="8"/>
        <v>118</v>
      </c>
      <c r="L218" s="116">
        <f t="shared" si="8"/>
        <v>4398778.92</v>
      </c>
      <c r="M218" s="116">
        <f t="shared" si="8"/>
        <v>4066770.39</v>
      </c>
      <c r="N218" s="116">
        <f t="shared" si="8"/>
        <v>332008.53</v>
      </c>
      <c r="O218" s="37"/>
      <c r="P218" s="24"/>
      <c r="Q218" s="3"/>
    </row>
  </sheetData>
  <sheetProtection/>
  <mergeCells count="27">
    <mergeCell ref="K6:O8"/>
    <mergeCell ref="M9:M10"/>
    <mergeCell ref="D6:F7"/>
    <mergeCell ref="A6:A10"/>
    <mergeCell ref="B6:B10"/>
    <mergeCell ref="C6:C10"/>
    <mergeCell ref="D8:D10"/>
    <mergeCell ref="Q6:Q7"/>
    <mergeCell ref="E8:E10"/>
    <mergeCell ref="F8:F10"/>
    <mergeCell ref="H9:H10"/>
    <mergeCell ref="I9:I10"/>
    <mergeCell ref="K9:K10"/>
    <mergeCell ref="L9:L10"/>
    <mergeCell ref="N9:N10"/>
    <mergeCell ref="O9:O10"/>
    <mergeCell ref="Q9:Q10"/>
    <mergeCell ref="L2:P2"/>
    <mergeCell ref="L3:P3"/>
    <mergeCell ref="L4:P4"/>
    <mergeCell ref="L5:P5"/>
    <mergeCell ref="A218:G218"/>
    <mergeCell ref="A5:C5"/>
    <mergeCell ref="G6:G10"/>
    <mergeCell ref="H6:I8"/>
    <mergeCell ref="P6:P10"/>
    <mergeCell ref="J6:J10"/>
  </mergeCells>
  <printOptions/>
  <pageMargins left="0.31496062992125984" right="0.31496062992125984" top="0.34" bottom="0.16" header="0.2" footer="0.16"/>
  <pageSetup horizontalDpi="300" verticalDpi="3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/>
  <dimension ref="A1:Q182"/>
  <sheetViews>
    <sheetView view="pageBreakPreview" zoomScaleSheetLayoutView="100" workbookViewId="0" topLeftCell="A173">
      <selection activeCell="I183" sqref="I183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12.00390625" style="1" customWidth="1"/>
    <col min="5" max="5" width="8.625" style="1" customWidth="1"/>
    <col min="6" max="6" width="9.125" style="1" customWidth="1"/>
    <col min="7" max="7" width="7.125" style="1" customWidth="1"/>
    <col min="8" max="8" width="9.25390625" style="1" bestFit="1" customWidth="1"/>
    <col min="9" max="9" width="10.375" style="1" bestFit="1" customWidth="1"/>
    <col min="10" max="10" width="9.125" style="1" customWidth="1"/>
    <col min="11" max="11" width="5.625" style="1" customWidth="1"/>
    <col min="12" max="13" width="10.375" style="1" bestFit="1" customWidth="1"/>
    <col min="14" max="14" width="9.625" style="1" bestFit="1" customWidth="1"/>
    <col min="15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spans="1:16" ht="15" customHeight="1">
      <c r="A1" s="143"/>
      <c r="B1" s="143"/>
      <c r="C1" s="143"/>
      <c r="D1" s="2"/>
      <c r="E1" s="2"/>
      <c r="F1" s="2"/>
      <c r="G1" s="2"/>
      <c r="H1" s="2"/>
      <c r="I1" s="2"/>
      <c r="L1" s="147"/>
      <c r="M1" s="147"/>
      <c r="N1" s="147"/>
      <c r="O1" s="147"/>
      <c r="P1" s="147"/>
    </row>
    <row r="2" spans="1:17" ht="12.75">
      <c r="A2" s="144" t="s">
        <v>12</v>
      </c>
      <c r="B2" s="144" t="s">
        <v>13</v>
      </c>
      <c r="C2" s="144" t="s">
        <v>14</v>
      </c>
      <c r="D2" s="144" t="s">
        <v>1</v>
      </c>
      <c r="E2" s="144"/>
      <c r="F2" s="144"/>
      <c r="G2" s="144" t="s">
        <v>2</v>
      </c>
      <c r="H2" s="144" t="s">
        <v>3</v>
      </c>
      <c r="I2" s="144"/>
      <c r="J2" s="144" t="s">
        <v>17</v>
      </c>
      <c r="K2" s="144" t="s">
        <v>18</v>
      </c>
      <c r="L2" s="144"/>
      <c r="M2" s="144"/>
      <c r="N2" s="144"/>
      <c r="O2" s="144"/>
      <c r="P2" s="144" t="s">
        <v>4</v>
      </c>
      <c r="Q2" s="145"/>
    </row>
    <row r="3" spans="1:17" ht="12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2.75">
      <c r="A4" s="144"/>
      <c r="B4" s="144"/>
      <c r="C4" s="144"/>
      <c r="D4" s="146" t="s">
        <v>15</v>
      </c>
      <c r="E4" s="146" t="s">
        <v>5</v>
      </c>
      <c r="F4" s="146" t="s">
        <v>6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3"/>
    </row>
    <row r="5" spans="1:17" ht="61.5" customHeight="1">
      <c r="A5" s="144"/>
      <c r="B5" s="144"/>
      <c r="C5" s="144"/>
      <c r="D5" s="146"/>
      <c r="E5" s="146"/>
      <c r="F5" s="146"/>
      <c r="G5" s="144"/>
      <c r="H5" s="146" t="s">
        <v>7</v>
      </c>
      <c r="I5" s="146" t="s">
        <v>8</v>
      </c>
      <c r="J5" s="144"/>
      <c r="K5" s="146" t="s">
        <v>7</v>
      </c>
      <c r="L5" s="146" t="s">
        <v>9</v>
      </c>
      <c r="M5" s="146" t="s">
        <v>16</v>
      </c>
      <c r="N5" s="146" t="s">
        <v>387</v>
      </c>
      <c r="O5" s="146" t="s">
        <v>10</v>
      </c>
      <c r="P5" s="144"/>
      <c r="Q5" s="145"/>
    </row>
    <row r="6" spans="1:17" ht="12.75">
      <c r="A6" s="144"/>
      <c r="B6" s="144"/>
      <c r="C6" s="144"/>
      <c r="D6" s="146"/>
      <c r="E6" s="146"/>
      <c r="F6" s="146"/>
      <c r="G6" s="144"/>
      <c r="H6" s="146"/>
      <c r="I6" s="146"/>
      <c r="J6" s="144"/>
      <c r="K6" s="146"/>
      <c r="L6" s="146"/>
      <c r="M6" s="146"/>
      <c r="N6" s="146"/>
      <c r="O6" s="146"/>
      <c r="P6" s="144"/>
      <c r="Q6" s="145"/>
    </row>
    <row r="7" spans="1:17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3"/>
    </row>
    <row r="8" spans="1:17" ht="12.75">
      <c r="A8" s="4">
        <v>1</v>
      </c>
      <c r="B8" s="35" t="s">
        <v>274</v>
      </c>
      <c r="C8" s="6"/>
      <c r="D8" s="35">
        <v>11130001</v>
      </c>
      <c r="E8" s="6"/>
      <c r="F8" s="6"/>
      <c r="G8" s="6" t="s">
        <v>246</v>
      </c>
      <c r="H8" s="7">
        <v>1</v>
      </c>
      <c r="I8" s="36">
        <v>1176</v>
      </c>
      <c r="J8" s="6"/>
      <c r="K8" s="7">
        <v>1</v>
      </c>
      <c r="L8" s="36">
        <v>1176</v>
      </c>
      <c r="M8" s="36">
        <f aca="true" t="shared" si="0" ref="M8:M13">L8/2</f>
        <v>588</v>
      </c>
      <c r="N8" s="36">
        <f>L8-M8</f>
        <v>588</v>
      </c>
      <c r="O8" s="7"/>
      <c r="P8" s="6"/>
      <c r="Q8" s="3"/>
    </row>
    <row r="9" spans="1:17" ht="12.75">
      <c r="A9" s="4">
        <v>2</v>
      </c>
      <c r="B9" s="35" t="s">
        <v>274</v>
      </c>
      <c r="C9" s="6"/>
      <c r="D9" s="35">
        <v>11130002</v>
      </c>
      <c r="E9" s="6"/>
      <c r="F9" s="6"/>
      <c r="G9" s="6" t="s">
        <v>246</v>
      </c>
      <c r="H9" s="7">
        <v>1</v>
      </c>
      <c r="I9" s="36">
        <v>1176</v>
      </c>
      <c r="J9" s="6"/>
      <c r="K9" s="7">
        <v>1</v>
      </c>
      <c r="L9" s="36">
        <v>1176</v>
      </c>
      <c r="M9" s="36">
        <f t="shared" si="0"/>
        <v>588</v>
      </c>
      <c r="N9" s="36">
        <f>L9-M9</f>
        <v>588</v>
      </c>
      <c r="O9" s="7"/>
      <c r="P9" s="6"/>
      <c r="Q9" s="3"/>
    </row>
    <row r="10" spans="1:17" ht="12.75">
      <c r="A10" s="4">
        <v>3</v>
      </c>
      <c r="B10" s="35" t="s">
        <v>274</v>
      </c>
      <c r="C10" s="6"/>
      <c r="D10" s="35">
        <v>11130003</v>
      </c>
      <c r="E10" s="6"/>
      <c r="F10" s="6"/>
      <c r="G10" s="6" t="s">
        <v>246</v>
      </c>
      <c r="H10" s="7">
        <v>1</v>
      </c>
      <c r="I10" s="36">
        <v>1176</v>
      </c>
      <c r="J10" s="6"/>
      <c r="K10" s="7">
        <v>1</v>
      </c>
      <c r="L10" s="36">
        <v>1176</v>
      </c>
      <c r="M10" s="36">
        <f t="shared" si="0"/>
        <v>588</v>
      </c>
      <c r="N10" s="36">
        <f>L10-M10</f>
        <v>588</v>
      </c>
      <c r="O10" s="7"/>
      <c r="P10" s="6"/>
      <c r="Q10" s="3"/>
    </row>
    <row r="11" spans="1:17" ht="12.75">
      <c r="A11" s="4">
        <v>4</v>
      </c>
      <c r="B11" s="35" t="s">
        <v>274</v>
      </c>
      <c r="C11" s="6"/>
      <c r="D11" s="35">
        <v>11130004</v>
      </c>
      <c r="E11" s="6"/>
      <c r="F11" s="6"/>
      <c r="G11" s="6" t="s">
        <v>246</v>
      </c>
      <c r="H11" s="7">
        <v>1</v>
      </c>
      <c r="I11" s="36">
        <v>1176</v>
      </c>
      <c r="J11" s="6"/>
      <c r="K11" s="7">
        <v>1</v>
      </c>
      <c r="L11" s="36">
        <v>1176</v>
      </c>
      <c r="M11" s="36">
        <f t="shared" si="0"/>
        <v>588</v>
      </c>
      <c r="N11" s="36">
        <f>L11-M11</f>
        <v>588</v>
      </c>
      <c r="O11" s="7"/>
      <c r="P11" s="6"/>
      <c r="Q11" s="3"/>
    </row>
    <row r="12" spans="1:17" ht="12.75">
      <c r="A12" s="4">
        <v>5</v>
      </c>
      <c r="B12" s="35" t="s">
        <v>275</v>
      </c>
      <c r="C12" s="6"/>
      <c r="D12" s="35">
        <v>11130005</v>
      </c>
      <c r="E12" s="6"/>
      <c r="F12" s="6"/>
      <c r="G12" s="6" t="s">
        <v>246</v>
      </c>
      <c r="H12" s="7">
        <v>1</v>
      </c>
      <c r="I12" s="36">
        <v>166</v>
      </c>
      <c r="J12" s="6"/>
      <c r="K12" s="7">
        <v>1</v>
      </c>
      <c r="L12" s="36">
        <v>166</v>
      </c>
      <c r="M12" s="36">
        <f t="shared" si="0"/>
        <v>83</v>
      </c>
      <c r="N12" s="36">
        <f aca="true" t="shared" si="1" ref="N12:N75">L12-M12</f>
        <v>83</v>
      </c>
      <c r="O12" s="7"/>
      <c r="P12" s="6"/>
      <c r="Q12" s="3"/>
    </row>
    <row r="13" spans="1:17" ht="12.75">
      <c r="A13" s="4">
        <v>6</v>
      </c>
      <c r="B13" s="35" t="s">
        <v>276</v>
      </c>
      <c r="C13" s="6"/>
      <c r="D13" s="35">
        <v>11130006</v>
      </c>
      <c r="E13" s="6"/>
      <c r="F13" s="6"/>
      <c r="G13" s="6" t="s">
        <v>246</v>
      </c>
      <c r="H13" s="7">
        <v>1</v>
      </c>
      <c r="I13" s="36">
        <v>71</v>
      </c>
      <c r="J13" s="6"/>
      <c r="K13" s="7">
        <v>1</v>
      </c>
      <c r="L13" s="36">
        <v>71</v>
      </c>
      <c r="M13" s="36">
        <f t="shared" si="0"/>
        <v>35.5</v>
      </c>
      <c r="N13" s="36">
        <f t="shared" si="1"/>
        <v>35.5</v>
      </c>
      <c r="O13" s="7"/>
      <c r="P13" s="6"/>
      <c r="Q13" s="3"/>
    </row>
    <row r="14" spans="1:17" ht="12.75">
      <c r="A14" s="4">
        <v>7</v>
      </c>
      <c r="B14" s="35" t="s">
        <v>277</v>
      </c>
      <c r="C14" s="6"/>
      <c r="D14" s="35">
        <v>11130007</v>
      </c>
      <c r="E14" s="6"/>
      <c r="F14" s="6"/>
      <c r="G14" s="6" t="s">
        <v>246</v>
      </c>
      <c r="H14" s="7">
        <v>1</v>
      </c>
      <c r="I14" s="36">
        <v>197</v>
      </c>
      <c r="J14" s="6"/>
      <c r="K14" s="7">
        <v>1</v>
      </c>
      <c r="L14" s="36">
        <v>197</v>
      </c>
      <c r="M14" s="36">
        <f aca="true" t="shared" si="2" ref="M14:M57">L14/2</f>
        <v>98.5</v>
      </c>
      <c r="N14" s="36">
        <f t="shared" si="1"/>
        <v>98.5</v>
      </c>
      <c r="O14" s="7"/>
      <c r="P14" s="6"/>
      <c r="Q14" s="3"/>
    </row>
    <row r="15" spans="1:17" ht="12.75">
      <c r="A15" s="4">
        <v>8</v>
      </c>
      <c r="B15" s="35" t="s">
        <v>278</v>
      </c>
      <c r="C15" s="6"/>
      <c r="D15" s="35">
        <v>11130008</v>
      </c>
      <c r="E15" s="6"/>
      <c r="F15" s="6"/>
      <c r="G15" s="6" t="s">
        <v>246</v>
      </c>
      <c r="H15" s="7">
        <v>1</v>
      </c>
      <c r="I15" s="36">
        <v>1197</v>
      </c>
      <c r="J15" s="6"/>
      <c r="K15" s="7">
        <v>1</v>
      </c>
      <c r="L15" s="36">
        <v>1197</v>
      </c>
      <c r="M15" s="36">
        <f t="shared" si="2"/>
        <v>598.5</v>
      </c>
      <c r="N15" s="36">
        <f t="shared" si="1"/>
        <v>598.5</v>
      </c>
      <c r="O15" s="7"/>
      <c r="P15" s="6"/>
      <c r="Q15" s="3"/>
    </row>
    <row r="16" spans="1:17" ht="12.75">
      <c r="A16" s="4">
        <v>9</v>
      </c>
      <c r="B16" s="35" t="s">
        <v>278</v>
      </c>
      <c r="C16" s="6"/>
      <c r="D16" s="35">
        <v>11130009</v>
      </c>
      <c r="E16" s="6"/>
      <c r="F16" s="6"/>
      <c r="G16" s="6" t="s">
        <v>246</v>
      </c>
      <c r="H16" s="7">
        <v>1</v>
      </c>
      <c r="I16" s="36">
        <v>1197</v>
      </c>
      <c r="J16" s="6"/>
      <c r="K16" s="7">
        <v>1</v>
      </c>
      <c r="L16" s="36">
        <v>1197</v>
      </c>
      <c r="M16" s="36">
        <f t="shared" si="2"/>
        <v>598.5</v>
      </c>
      <c r="N16" s="36">
        <f t="shared" si="1"/>
        <v>598.5</v>
      </c>
      <c r="O16" s="7"/>
      <c r="P16" s="6"/>
      <c r="Q16" s="3"/>
    </row>
    <row r="17" spans="1:17" ht="12.75">
      <c r="A17" s="4">
        <v>10</v>
      </c>
      <c r="B17" s="35" t="s">
        <v>278</v>
      </c>
      <c r="C17" s="6"/>
      <c r="D17" s="35">
        <v>11130010</v>
      </c>
      <c r="E17" s="6"/>
      <c r="F17" s="6"/>
      <c r="G17" s="6" t="s">
        <v>246</v>
      </c>
      <c r="H17" s="7">
        <v>1</v>
      </c>
      <c r="I17" s="36">
        <v>1197</v>
      </c>
      <c r="J17" s="6"/>
      <c r="K17" s="7">
        <v>1</v>
      </c>
      <c r="L17" s="36">
        <v>1197</v>
      </c>
      <c r="M17" s="36">
        <f t="shared" si="2"/>
        <v>598.5</v>
      </c>
      <c r="N17" s="36">
        <f t="shared" si="1"/>
        <v>598.5</v>
      </c>
      <c r="O17" s="7"/>
      <c r="P17" s="6"/>
      <c r="Q17" s="3"/>
    </row>
    <row r="18" spans="1:17" ht="12.75">
      <c r="A18" s="4">
        <v>11</v>
      </c>
      <c r="B18" s="35" t="s">
        <v>278</v>
      </c>
      <c r="C18" s="6"/>
      <c r="D18" s="35">
        <v>11130011</v>
      </c>
      <c r="E18" s="6"/>
      <c r="F18" s="6"/>
      <c r="G18" s="6" t="s">
        <v>246</v>
      </c>
      <c r="H18" s="7">
        <v>1</v>
      </c>
      <c r="I18" s="36">
        <v>1197</v>
      </c>
      <c r="J18" s="6"/>
      <c r="K18" s="7">
        <v>1</v>
      </c>
      <c r="L18" s="36">
        <v>1197</v>
      </c>
      <c r="M18" s="36">
        <f t="shared" si="2"/>
        <v>598.5</v>
      </c>
      <c r="N18" s="36">
        <f t="shared" si="1"/>
        <v>598.5</v>
      </c>
      <c r="O18" s="7"/>
      <c r="P18" s="6"/>
      <c r="Q18" s="3"/>
    </row>
    <row r="19" spans="1:17" ht="12.75">
      <c r="A19" s="4">
        <v>12</v>
      </c>
      <c r="B19" s="35" t="s">
        <v>278</v>
      </c>
      <c r="C19" s="6"/>
      <c r="D19" s="35">
        <v>11130012</v>
      </c>
      <c r="E19" s="6"/>
      <c r="F19" s="6"/>
      <c r="G19" s="6" t="s">
        <v>246</v>
      </c>
      <c r="H19" s="7">
        <v>1</v>
      </c>
      <c r="I19" s="36">
        <v>1197</v>
      </c>
      <c r="J19" s="6"/>
      <c r="K19" s="7">
        <v>1</v>
      </c>
      <c r="L19" s="36">
        <v>1197</v>
      </c>
      <c r="M19" s="36">
        <f t="shared" si="2"/>
        <v>598.5</v>
      </c>
      <c r="N19" s="36">
        <f t="shared" si="1"/>
        <v>598.5</v>
      </c>
      <c r="O19" s="7"/>
      <c r="P19" s="6"/>
      <c r="Q19" s="3"/>
    </row>
    <row r="20" spans="1:17" ht="12.75">
      <c r="A20" s="4">
        <v>13</v>
      </c>
      <c r="B20" s="35" t="s">
        <v>278</v>
      </c>
      <c r="C20" s="6"/>
      <c r="D20" s="35">
        <v>11130013</v>
      </c>
      <c r="E20" s="6"/>
      <c r="F20" s="6"/>
      <c r="G20" s="6" t="s">
        <v>246</v>
      </c>
      <c r="H20" s="7">
        <v>1</v>
      </c>
      <c r="I20" s="36">
        <v>1197</v>
      </c>
      <c r="J20" s="6"/>
      <c r="K20" s="7">
        <v>1</v>
      </c>
      <c r="L20" s="36">
        <v>1197</v>
      </c>
      <c r="M20" s="36">
        <f t="shared" si="2"/>
        <v>598.5</v>
      </c>
      <c r="N20" s="36">
        <f t="shared" si="1"/>
        <v>598.5</v>
      </c>
      <c r="O20" s="7"/>
      <c r="P20" s="6"/>
      <c r="Q20" s="3"/>
    </row>
    <row r="21" spans="1:17" ht="12.75">
      <c r="A21" s="4">
        <v>14</v>
      </c>
      <c r="B21" s="35" t="s">
        <v>278</v>
      </c>
      <c r="C21" s="6"/>
      <c r="D21" s="35">
        <v>11130014</v>
      </c>
      <c r="E21" s="6"/>
      <c r="F21" s="6"/>
      <c r="G21" s="6" t="s">
        <v>246</v>
      </c>
      <c r="H21" s="7">
        <v>1</v>
      </c>
      <c r="I21" s="36">
        <v>1197</v>
      </c>
      <c r="J21" s="6"/>
      <c r="K21" s="7">
        <v>1</v>
      </c>
      <c r="L21" s="36">
        <v>1197</v>
      </c>
      <c r="M21" s="36">
        <f t="shared" si="2"/>
        <v>598.5</v>
      </c>
      <c r="N21" s="36">
        <f t="shared" si="1"/>
        <v>598.5</v>
      </c>
      <c r="O21" s="7"/>
      <c r="P21" s="6"/>
      <c r="Q21" s="3"/>
    </row>
    <row r="22" spans="1:17" ht="12.75">
      <c r="A22" s="4">
        <v>15</v>
      </c>
      <c r="B22" s="35" t="s">
        <v>278</v>
      </c>
      <c r="C22" s="6"/>
      <c r="D22" s="35">
        <v>11130015</v>
      </c>
      <c r="E22" s="6"/>
      <c r="F22" s="6"/>
      <c r="G22" s="6" t="s">
        <v>246</v>
      </c>
      <c r="H22" s="7">
        <v>1</v>
      </c>
      <c r="I22" s="36">
        <v>1197</v>
      </c>
      <c r="J22" s="6"/>
      <c r="K22" s="7">
        <v>1</v>
      </c>
      <c r="L22" s="36">
        <v>1197</v>
      </c>
      <c r="M22" s="36">
        <f t="shared" si="2"/>
        <v>598.5</v>
      </c>
      <c r="N22" s="36">
        <f t="shared" si="1"/>
        <v>598.5</v>
      </c>
      <c r="O22" s="7"/>
      <c r="P22" s="6"/>
      <c r="Q22" s="3"/>
    </row>
    <row r="23" spans="1:17" ht="12.75">
      <c r="A23" s="4">
        <v>16</v>
      </c>
      <c r="B23" s="35" t="s">
        <v>278</v>
      </c>
      <c r="C23" s="6"/>
      <c r="D23" s="35">
        <v>11130016</v>
      </c>
      <c r="E23" s="6"/>
      <c r="F23" s="6"/>
      <c r="G23" s="6" t="s">
        <v>246</v>
      </c>
      <c r="H23" s="7">
        <v>1</v>
      </c>
      <c r="I23" s="36">
        <v>1197</v>
      </c>
      <c r="J23" s="6"/>
      <c r="K23" s="7">
        <v>1</v>
      </c>
      <c r="L23" s="36">
        <v>1197</v>
      </c>
      <c r="M23" s="36">
        <f t="shared" si="2"/>
        <v>598.5</v>
      </c>
      <c r="N23" s="36">
        <f t="shared" si="1"/>
        <v>598.5</v>
      </c>
      <c r="O23" s="7"/>
      <c r="P23" s="6"/>
      <c r="Q23" s="3"/>
    </row>
    <row r="24" spans="1:17" ht="12.75">
      <c r="A24" s="4">
        <v>17</v>
      </c>
      <c r="B24" s="35" t="s">
        <v>279</v>
      </c>
      <c r="C24" s="6"/>
      <c r="D24" s="35">
        <v>11130017</v>
      </c>
      <c r="E24" s="6"/>
      <c r="F24" s="6"/>
      <c r="G24" s="6" t="s">
        <v>246</v>
      </c>
      <c r="H24" s="7">
        <v>1</v>
      </c>
      <c r="I24" s="36">
        <v>121</v>
      </c>
      <c r="J24" s="6"/>
      <c r="K24" s="7">
        <v>1</v>
      </c>
      <c r="L24" s="36">
        <v>121</v>
      </c>
      <c r="M24" s="36">
        <f t="shared" si="2"/>
        <v>60.5</v>
      </c>
      <c r="N24" s="36">
        <f t="shared" si="1"/>
        <v>60.5</v>
      </c>
      <c r="O24" s="7"/>
      <c r="P24" s="6"/>
      <c r="Q24" s="3"/>
    </row>
    <row r="25" spans="1:17" ht="12.75">
      <c r="A25" s="4">
        <v>18</v>
      </c>
      <c r="B25" s="35" t="s">
        <v>279</v>
      </c>
      <c r="C25" s="6"/>
      <c r="D25" s="35">
        <v>11130018</v>
      </c>
      <c r="E25" s="6"/>
      <c r="F25" s="6"/>
      <c r="G25" s="6" t="s">
        <v>246</v>
      </c>
      <c r="H25" s="7">
        <v>1</v>
      </c>
      <c r="I25" s="36">
        <v>121</v>
      </c>
      <c r="J25" s="6"/>
      <c r="K25" s="7">
        <v>1</v>
      </c>
      <c r="L25" s="36">
        <v>121</v>
      </c>
      <c r="M25" s="36">
        <f t="shared" si="2"/>
        <v>60.5</v>
      </c>
      <c r="N25" s="36">
        <f t="shared" si="1"/>
        <v>60.5</v>
      </c>
      <c r="O25" s="7"/>
      <c r="P25" s="6"/>
      <c r="Q25" s="3"/>
    </row>
    <row r="26" spans="1:17" ht="12.75">
      <c r="A26" s="4">
        <v>19</v>
      </c>
      <c r="B26" s="35" t="s">
        <v>279</v>
      </c>
      <c r="C26" s="6"/>
      <c r="D26" s="35">
        <v>11130019</v>
      </c>
      <c r="E26" s="6"/>
      <c r="F26" s="6"/>
      <c r="G26" s="6" t="s">
        <v>246</v>
      </c>
      <c r="H26" s="7">
        <v>1</v>
      </c>
      <c r="I26" s="36">
        <v>121</v>
      </c>
      <c r="J26" s="6"/>
      <c r="K26" s="7">
        <v>1</v>
      </c>
      <c r="L26" s="36">
        <v>121</v>
      </c>
      <c r="M26" s="36">
        <f t="shared" si="2"/>
        <v>60.5</v>
      </c>
      <c r="N26" s="36">
        <f t="shared" si="1"/>
        <v>60.5</v>
      </c>
      <c r="O26" s="7"/>
      <c r="P26" s="6"/>
      <c r="Q26" s="3"/>
    </row>
    <row r="27" spans="1:17" ht="12.75">
      <c r="A27" s="4">
        <v>20</v>
      </c>
      <c r="B27" s="35" t="s">
        <v>280</v>
      </c>
      <c r="C27" s="6"/>
      <c r="D27" s="35">
        <v>11130020</v>
      </c>
      <c r="E27" s="6"/>
      <c r="F27" s="6"/>
      <c r="G27" s="6" t="s">
        <v>246</v>
      </c>
      <c r="H27" s="7">
        <v>1</v>
      </c>
      <c r="I27" s="36">
        <v>1264</v>
      </c>
      <c r="J27" s="6"/>
      <c r="K27" s="7">
        <v>1</v>
      </c>
      <c r="L27" s="36">
        <v>1264</v>
      </c>
      <c r="M27" s="36">
        <f t="shared" si="2"/>
        <v>632</v>
      </c>
      <c r="N27" s="36">
        <f t="shared" si="1"/>
        <v>632</v>
      </c>
      <c r="O27" s="7"/>
      <c r="P27" s="6"/>
      <c r="Q27" s="3"/>
    </row>
    <row r="28" spans="1:17" ht="12.75">
      <c r="A28" s="4">
        <v>21</v>
      </c>
      <c r="B28" s="35" t="s">
        <v>280</v>
      </c>
      <c r="C28" s="6"/>
      <c r="D28" s="35">
        <v>11130021</v>
      </c>
      <c r="E28" s="6"/>
      <c r="F28" s="6"/>
      <c r="G28" s="6" t="s">
        <v>246</v>
      </c>
      <c r="H28" s="7">
        <v>1</v>
      </c>
      <c r="I28" s="36">
        <v>1264</v>
      </c>
      <c r="J28" s="6"/>
      <c r="K28" s="7">
        <v>1</v>
      </c>
      <c r="L28" s="36">
        <v>1264</v>
      </c>
      <c r="M28" s="36">
        <f t="shared" si="2"/>
        <v>632</v>
      </c>
      <c r="N28" s="36">
        <f t="shared" si="1"/>
        <v>632</v>
      </c>
      <c r="O28" s="7"/>
      <c r="P28" s="6"/>
      <c r="Q28" s="3"/>
    </row>
    <row r="29" spans="1:17" ht="12.75">
      <c r="A29" s="4">
        <v>22</v>
      </c>
      <c r="B29" s="35" t="s">
        <v>280</v>
      </c>
      <c r="C29" s="6"/>
      <c r="D29" s="35">
        <v>11130022</v>
      </c>
      <c r="E29" s="6"/>
      <c r="F29" s="6"/>
      <c r="G29" s="6" t="s">
        <v>246</v>
      </c>
      <c r="H29" s="7">
        <v>1</v>
      </c>
      <c r="I29" s="36">
        <v>1264</v>
      </c>
      <c r="J29" s="6"/>
      <c r="K29" s="7">
        <v>1</v>
      </c>
      <c r="L29" s="36">
        <v>1264</v>
      </c>
      <c r="M29" s="36">
        <f t="shared" si="2"/>
        <v>632</v>
      </c>
      <c r="N29" s="36">
        <f t="shared" si="1"/>
        <v>632</v>
      </c>
      <c r="O29" s="7"/>
      <c r="P29" s="6"/>
      <c r="Q29" s="3"/>
    </row>
    <row r="30" spans="1:17" ht="12.75">
      <c r="A30" s="4">
        <v>23</v>
      </c>
      <c r="B30" s="35" t="s">
        <v>281</v>
      </c>
      <c r="C30" s="6"/>
      <c r="D30" s="35">
        <v>11130023</v>
      </c>
      <c r="E30" s="6"/>
      <c r="F30" s="6"/>
      <c r="G30" s="6" t="s">
        <v>246</v>
      </c>
      <c r="H30" s="7">
        <v>1</v>
      </c>
      <c r="I30" s="36">
        <v>1283</v>
      </c>
      <c r="J30" s="6"/>
      <c r="K30" s="7">
        <v>1</v>
      </c>
      <c r="L30" s="36">
        <v>1283</v>
      </c>
      <c r="M30" s="36">
        <f t="shared" si="2"/>
        <v>641.5</v>
      </c>
      <c r="N30" s="36">
        <f t="shared" si="1"/>
        <v>641.5</v>
      </c>
      <c r="O30" s="7"/>
      <c r="P30" s="6"/>
      <c r="Q30" s="3"/>
    </row>
    <row r="31" spans="1:17" ht="12.75">
      <c r="A31" s="4">
        <v>24</v>
      </c>
      <c r="B31" s="35" t="s">
        <v>281</v>
      </c>
      <c r="C31" s="6"/>
      <c r="D31" s="35">
        <v>11130024</v>
      </c>
      <c r="E31" s="6"/>
      <c r="F31" s="6"/>
      <c r="G31" s="6" t="s">
        <v>246</v>
      </c>
      <c r="H31" s="7">
        <v>1</v>
      </c>
      <c r="I31" s="36">
        <v>1283</v>
      </c>
      <c r="J31" s="6"/>
      <c r="K31" s="7">
        <v>1</v>
      </c>
      <c r="L31" s="36">
        <v>1283</v>
      </c>
      <c r="M31" s="36">
        <f t="shared" si="2"/>
        <v>641.5</v>
      </c>
      <c r="N31" s="36">
        <f t="shared" si="1"/>
        <v>641.5</v>
      </c>
      <c r="O31" s="7"/>
      <c r="P31" s="6"/>
      <c r="Q31" s="3"/>
    </row>
    <row r="32" spans="1:17" ht="12.75">
      <c r="A32" s="4">
        <v>25</v>
      </c>
      <c r="B32" s="35" t="s">
        <v>282</v>
      </c>
      <c r="C32" s="6"/>
      <c r="D32" s="35">
        <v>11130025</v>
      </c>
      <c r="E32" s="6"/>
      <c r="F32" s="6"/>
      <c r="G32" s="6" t="s">
        <v>246</v>
      </c>
      <c r="H32" s="7">
        <v>1</v>
      </c>
      <c r="I32" s="36">
        <v>469.24</v>
      </c>
      <c r="J32" s="6"/>
      <c r="K32" s="7">
        <v>1</v>
      </c>
      <c r="L32" s="36">
        <v>469.24</v>
      </c>
      <c r="M32" s="36">
        <f t="shared" si="2"/>
        <v>234.62</v>
      </c>
      <c r="N32" s="36">
        <f t="shared" si="1"/>
        <v>234.62</v>
      </c>
      <c r="O32" s="7"/>
      <c r="P32" s="6"/>
      <c r="Q32" s="3"/>
    </row>
    <row r="33" spans="1:17" ht="12.75">
      <c r="A33" s="4">
        <v>26</v>
      </c>
      <c r="B33" s="35" t="s">
        <v>283</v>
      </c>
      <c r="C33" s="6"/>
      <c r="D33" s="35">
        <v>11130026</v>
      </c>
      <c r="E33" s="6"/>
      <c r="F33" s="6"/>
      <c r="G33" s="6" t="s">
        <v>246</v>
      </c>
      <c r="H33" s="7">
        <v>1</v>
      </c>
      <c r="I33" s="36">
        <v>1533</v>
      </c>
      <c r="J33" s="6"/>
      <c r="K33" s="7">
        <v>1</v>
      </c>
      <c r="L33" s="36">
        <v>1533</v>
      </c>
      <c r="M33" s="36">
        <f t="shared" si="2"/>
        <v>766.5</v>
      </c>
      <c r="N33" s="36">
        <f t="shared" si="1"/>
        <v>766.5</v>
      </c>
      <c r="O33" s="7"/>
      <c r="P33" s="6"/>
      <c r="Q33" s="3"/>
    </row>
    <row r="34" spans="1:17" ht="12.75">
      <c r="A34" s="4">
        <v>27</v>
      </c>
      <c r="B34" s="35" t="s">
        <v>284</v>
      </c>
      <c r="C34" s="6"/>
      <c r="D34" s="35">
        <v>11130027</v>
      </c>
      <c r="E34" s="6"/>
      <c r="F34" s="6"/>
      <c r="G34" s="6" t="s">
        <v>246</v>
      </c>
      <c r="H34" s="7">
        <v>1</v>
      </c>
      <c r="I34" s="36">
        <v>150</v>
      </c>
      <c r="J34" s="6"/>
      <c r="K34" s="7">
        <v>1</v>
      </c>
      <c r="L34" s="36">
        <v>150</v>
      </c>
      <c r="M34" s="36">
        <f t="shared" si="2"/>
        <v>75</v>
      </c>
      <c r="N34" s="36">
        <f t="shared" si="1"/>
        <v>75</v>
      </c>
      <c r="O34" s="7"/>
      <c r="P34" s="6"/>
      <c r="Q34" s="3"/>
    </row>
    <row r="35" spans="1:17" ht="12.75">
      <c r="A35" s="4">
        <v>28</v>
      </c>
      <c r="B35" s="35" t="s">
        <v>284</v>
      </c>
      <c r="C35" s="6"/>
      <c r="D35" s="35">
        <v>11130028</v>
      </c>
      <c r="E35" s="6"/>
      <c r="F35" s="6"/>
      <c r="G35" s="6" t="s">
        <v>246</v>
      </c>
      <c r="H35" s="7">
        <v>1</v>
      </c>
      <c r="I35" s="36">
        <v>150</v>
      </c>
      <c r="J35" s="6"/>
      <c r="K35" s="7">
        <v>1</v>
      </c>
      <c r="L35" s="36">
        <v>150</v>
      </c>
      <c r="M35" s="36">
        <f t="shared" si="2"/>
        <v>75</v>
      </c>
      <c r="N35" s="36">
        <f t="shared" si="1"/>
        <v>75</v>
      </c>
      <c r="O35" s="7"/>
      <c r="P35" s="6"/>
      <c r="Q35" s="3"/>
    </row>
    <row r="36" spans="1:17" ht="12.75">
      <c r="A36" s="4">
        <v>29</v>
      </c>
      <c r="B36" s="35" t="s">
        <v>284</v>
      </c>
      <c r="C36" s="6"/>
      <c r="D36" s="35">
        <v>11130029</v>
      </c>
      <c r="E36" s="6"/>
      <c r="F36" s="6"/>
      <c r="G36" s="6" t="s">
        <v>246</v>
      </c>
      <c r="H36" s="7">
        <v>1</v>
      </c>
      <c r="I36" s="36">
        <v>150</v>
      </c>
      <c r="J36" s="6"/>
      <c r="K36" s="7">
        <v>1</v>
      </c>
      <c r="L36" s="36">
        <v>150</v>
      </c>
      <c r="M36" s="36">
        <f t="shared" si="2"/>
        <v>75</v>
      </c>
      <c r="N36" s="36">
        <f t="shared" si="1"/>
        <v>75</v>
      </c>
      <c r="O36" s="7"/>
      <c r="P36" s="6"/>
      <c r="Q36" s="3"/>
    </row>
    <row r="37" spans="1:17" ht="12.75">
      <c r="A37" s="4">
        <v>30</v>
      </c>
      <c r="B37" s="35" t="s">
        <v>284</v>
      </c>
      <c r="C37" s="6"/>
      <c r="D37" s="35">
        <v>11130030</v>
      </c>
      <c r="E37" s="6"/>
      <c r="F37" s="6"/>
      <c r="G37" s="6" t="s">
        <v>246</v>
      </c>
      <c r="H37" s="7">
        <v>1</v>
      </c>
      <c r="I37" s="36">
        <v>150</v>
      </c>
      <c r="J37" s="6"/>
      <c r="K37" s="7">
        <v>1</v>
      </c>
      <c r="L37" s="36">
        <v>150</v>
      </c>
      <c r="M37" s="36">
        <f t="shared" si="2"/>
        <v>75</v>
      </c>
      <c r="N37" s="36">
        <f t="shared" si="1"/>
        <v>75</v>
      </c>
      <c r="O37" s="7"/>
      <c r="P37" s="6"/>
      <c r="Q37" s="3"/>
    </row>
    <row r="38" spans="1:17" ht="12.75">
      <c r="A38" s="4">
        <v>31</v>
      </c>
      <c r="B38" s="35" t="s">
        <v>284</v>
      </c>
      <c r="C38" s="6"/>
      <c r="D38" s="35">
        <v>11130032</v>
      </c>
      <c r="E38" s="6"/>
      <c r="F38" s="6"/>
      <c r="G38" s="6" t="s">
        <v>246</v>
      </c>
      <c r="H38" s="7">
        <v>1</v>
      </c>
      <c r="I38" s="36">
        <v>150</v>
      </c>
      <c r="J38" s="6"/>
      <c r="K38" s="7">
        <v>1</v>
      </c>
      <c r="L38" s="36">
        <v>150</v>
      </c>
      <c r="M38" s="36">
        <f t="shared" si="2"/>
        <v>75</v>
      </c>
      <c r="N38" s="36">
        <f t="shared" si="1"/>
        <v>75</v>
      </c>
      <c r="O38" s="7"/>
      <c r="P38" s="6"/>
      <c r="Q38" s="3"/>
    </row>
    <row r="39" spans="1:17" ht="12.75">
      <c r="A39" s="4">
        <v>32</v>
      </c>
      <c r="B39" s="35" t="s">
        <v>284</v>
      </c>
      <c r="C39" s="6"/>
      <c r="D39" s="35">
        <v>11130033</v>
      </c>
      <c r="E39" s="6"/>
      <c r="F39" s="6"/>
      <c r="G39" s="6" t="s">
        <v>246</v>
      </c>
      <c r="H39" s="7">
        <v>1</v>
      </c>
      <c r="I39" s="36">
        <v>150</v>
      </c>
      <c r="J39" s="6"/>
      <c r="K39" s="7">
        <v>1</v>
      </c>
      <c r="L39" s="36">
        <v>150</v>
      </c>
      <c r="M39" s="36">
        <f t="shared" si="2"/>
        <v>75</v>
      </c>
      <c r="N39" s="36">
        <f t="shared" si="1"/>
        <v>75</v>
      </c>
      <c r="O39" s="7"/>
      <c r="P39" s="6"/>
      <c r="Q39" s="3"/>
    </row>
    <row r="40" spans="1:17" ht="12.75">
      <c r="A40" s="4">
        <v>33</v>
      </c>
      <c r="B40" s="35" t="s">
        <v>284</v>
      </c>
      <c r="C40" s="6"/>
      <c r="D40" s="35">
        <v>11130034</v>
      </c>
      <c r="E40" s="6"/>
      <c r="F40" s="6"/>
      <c r="G40" s="6" t="s">
        <v>246</v>
      </c>
      <c r="H40" s="7">
        <v>1</v>
      </c>
      <c r="I40" s="36">
        <v>150</v>
      </c>
      <c r="J40" s="6"/>
      <c r="K40" s="7">
        <v>1</v>
      </c>
      <c r="L40" s="36">
        <v>150</v>
      </c>
      <c r="M40" s="36">
        <f t="shared" si="2"/>
        <v>75</v>
      </c>
      <c r="N40" s="36">
        <f t="shared" si="1"/>
        <v>75</v>
      </c>
      <c r="O40" s="7"/>
      <c r="P40" s="6"/>
      <c r="Q40" s="3"/>
    </row>
    <row r="41" spans="1:17" ht="12.75">
      <c r="A41" s="4">
        <v>34</v>
      </c>
      <c r="B41" s="35" t="s">
        <v>284</v>
      </c>
      <c r="C41" s="6"/>
      <c r="D41" s="35">
        <v>11130035</v>
      </c>
      <c r="E41" s="6"/>
      <c r="F41" s="6"/>
      <c r="G41" s="6" t="s">
        <v>246</v>
      </c>
      <c r="H41" s="7">
        <v>1</v>
      </c>
      <c r="I41" s="36">
        <v>150</v>
      </c>
      <c r="J41" s="6"/>
      <c r="K41" s="7">
        <v>1</v>
      </c>
      <c r="L41" s="36">
        <v>150</v>
      </c>
      <c r="M41" s="36">
        <f t="shared" si="2"/>
        <v>75</v>
      </c>
      <c r="N41" s="36">
        <f t="shared" si="1"/>
        <v>75</v>
      </c>
      <c r="O41" s="7"/>
      <c r="P41" s="6"/>
      <c r="Q41" s="3"/>
    </row>
    <row r="42" spans="1:17" ht="12.75">
      <c r="A42" s="4">
        <v>35</v>
      </c>
      <c r="B42" s="35" t="s">
        <v>284</v>
      </c>
      <c r="C42" s="6"/>
      <c r="D42" s="35">
        <v>11130036</v>
      </c>
      <c r="E42" s="6"/>
      <c r="F42" s="6"/>
      <c r="G42" s="6" t="s">
        <v>246</v>
      </c>
      <c r="H42" s="7">
        <v>1</v>
      </c>
      <c r="I42" s="36">
        <v>150</v>
      </c>
      <c r="J42" s="6"/>
      <c r="K42" s="7">
        <v>1</v>
      </c>
      <c r="L42" s="36">
        <v>150</v>
      </c>
      <c r="M42" s="36">
        <f t="shared" si="2"/>
        <v>75</v>
      </c>
      <c r="N42" s="36">
        <f t="shared" si="1"/>
        <v>75</v>
      </c>
      <c r="O42" s="7"/>
      <c r="P42" s="6"/>
      <c r="Q42" s="3"/>
    </row>
    <row r="43" spans="1:17" ht="12.75">
      <c r="A43" s="4">
        <v>36</v>
      </c>
      <c r="B43" s="35" t="s">
        <v>285</v>
      </c>
      <c r="C43" s="6"/>
      <c r="D43" s="35">
        <v>11130037</v>
      </c>
      <c r="E43" s="6"/>
      <c r="F43" s="6"/>
      <c r="G43" s="6" t="s">
        <v>246</v>
      </c>
      <c r="H43" s="7">
        <v>1</v>
      </c>
      <c r="I43" s="36">
        <v>1118</v>
      </c>
      <c r="J43" s="6"/>
      <c r="K43" s="7">
        <v>1</v>
      </c>
      <c r="L43" s="36">
        <v>1118</v>
      </c>
      <c r="M43" s="36">
        <f t="shared" si="2"/>
        <v>559</v>
      </c>
      <c r="N43" s="36">
        <f t="shared" si="1"/>
        <v>559</v>
      </c>
      <c r="O43" s="7"/>
      <c r="P43" s="6"/>
      <c r="Q43" s="3"/>
    </row>
    <row r="44" spans="1:17" ht="12.75">
      <c r="A44" s="4">
        <v>37</v>
      </c>
      <c r="B44" s="35" t="s">
        <v>285</v>
      </c>
      <c r="C44" s="6"/>
      <c r="D44" s="35">
        <v>11130038</v>
      </c>
      <c r="E44" s="6"/>
      <c r="F44" s="6"/>
      <c r="G44" s="6" t="s">
        <v>246</v>
      </c>
      <c r="H44" s="7">
        <v>1</v>
      </c>
      <c r="I44" s="36">
        <v>1118</v>
      </c>
      <c r="J44" s="6"/>
      <c r="K44" s="7">
        <v>1</v>
      </c>
      <c r="L44" s="36">
        <v>1118</v>
      </c>
      <c r="M44" s="36">
        <f t="shared" si="2"/>
        <v>559</v>
      </c>
      <c r="N44" s="36">
        <f t="shared" si="1"/>
        <v>559</v>
      </c>
      <c r="O44" s="7"/>
      <c r="P44" s="6"/>
      <c r="Q44" s="3"/>
    </row>
    <row r="45" spans="1:17" ht="12.75">
      <c r="A45" s="4">
        <v>38</v>
      </c>
      <c r="B45" s="35" t="s">
        <v>285</v>
      </c>
      <c r="C45" s="6"/>
      <c r="D45" s="35">
        <v>11130039</v>
      </c>
      <c r="E45" s="6"/>
      <c r="F45" s="6"/>
      <c r="G45" s="6" t="s">
        <v>246</v>
      </c>
      <c r="H45" s="7">
        <v>1</v>
      </c>
      <c r="I45" s="36">
        <v>1118</v>
      </c>
      <c r="J45" s="6"/>
      <c r="K45" s="7">
        <v>1</v>
      </c>
      <c r="L45" s="36">
        <v>1118</v>
      </c>
      <c r="M45" s="36">
        <f t="shared" si="2"/>
        <v>559</v>
      </c>
      <c r="N45" s="36">
        <f t="shared" si="1"/>
        <v>559</v>
      </c>
      <c r="O45" s="7"/>
      <c r="P45" s="6"/>
      <c r="Q45" s="3"/>
    </row>
    <row r="46" spans="1:17" ht="12.75">
      <c r="A46" s="4">
        <v>39</v>
      </c>
      <c r="B46" s="35" t="s">
        <v>285</v>
      </c>
      <c r="C46" s="6"/>
      <c r="D46" s="35">
        <v>11130040</v>
      </c>
      <c r="E46" s="6"/>
      <c r="F46" s="6"/>
      <c r="G46" s="6" t="s">
        <v>246</v>
      </c>
      <c r="H46" s="7">
        <v>1</v>
      </c>
      <c r="I46" s="36">
        <v>1118</v>
      </c>
      <c r="J46" s="6"/>
      <c r="K46" s="7">
        <v>1</v>
      </c>
      <c r="L46" s="36">
        <v>1118</v>
      </c>
      <c r="M46" s="36">
        <f t="shared" si="2"/>
        <v>559</v>
      </c>
      <c r="N46" s="36">
        <f t="shared" si="1"/>
        <v>559</v>
      </c>
      <c r="O46" s="7"/>
      <c r="P46" s="6"/>
      <c r="Q46" s="3"/>
    </row>
    <row r="47" spans="1:17" ht="12.75">
      <c r="A47" s="4">
        <v>40</v>
      </c>
      <c r="B47" s="35" t="s">
        <v>285</v>
      </c>
      <c r="C47" s="6"/>
      <c r="D47" s="35">
        <v>11130041</v>
      </c>
      <c r="E47" s="6"/>
      <c r="F47" s="6"/>
      <c r="G47" s="6" t="s">
        <v>246</v>
      </c>
      <c r="H47" s="7">
        <v>1</v>
      </c>
      <c r="I47" s="36">
        <v>1118</v>
      </c>
      <c r="J47" s="6"/>
      <c r="K47" s="7">
        <v>1</v>
      </c>
      <c r="L47" s="36">
        <v>1118</v>
      </c>
      <c r="M47" s="36">
        <f t="shared" si="2"/>
        <v>559</v>
      </c>
      <c r="N47" s="36">
        <f t="shared" si="1"/>
        <v>559</v>
      </c>
      <c r="O47" s="7"/>
      <c r="P47" s="6"/>
      <c r="Q47" s="3"/>
    </row>
    <row r="48" spans="1:17" ht="12.75">
      <c r="A48" s="4">
        <v>41</v>
      </c>
      <c r="B48" s="35" t="s">
        <v>284</v>
      </c>
      <c r="C48" s="6"/>
      <c r="D48" s="35">
        <v>11130042</v>
      </c>
      <c r="E48" s="6"/>
      <c r="F48" s="6"/>
      <c r="G48" s="6" t="s">
        <v>246</v>
      </c>
      <c r="H48" s="7">
        <v>1</v>
      </c>
      <c r="I48" s="36">
        <v>70</v>
      </c>
      <c r="J48" s="6"/>
      <c r="K48" s="7">
        <v>1</v>
      </c>
      <c r="L48" s="36">
        <v>70</v>
      </c>
      <c r="M48" s="36">
        <f t="shared" si="2"/>
        <v>35</v>
      </c>
      <c r="N48" s="36">
        <f t="shared" si="1"/>
        <v>35</v>
      </c>
      <c r="O48" s="7"/>
      <c r="P48" s="6"/>
      <c r="Q48" s="3"/>
    </row>
    <row r="49" spans="1:17" ht="12.75">
      <c r="A49" s="4">
        <v>42</v>
      </c>
      <c r="B49" s="35" t="s">
        <v>284</v>
      </c>
      <c r="C49" s="6"/>
      <c r="D49" s="35">
        <v>11130043</v>
      </c>
      <c r="E49" s="6"/>
      <c r="F49" s="6"/>
      <c r="G49" s="6" t="s">
        <v>246</v>
      </c>
      <c r="H49" s="7">
        <v>1</v>
      </c>
      <c r="I49" s="36">
        <v>70</v>
      </c>
      <c r="J49" s="6"/>
      <c r="K49" s="7">
        <v>1</v>
      </c>
      <c r="L49" s="36">
        <v>70</v>
      </c>
      <c r="M49" s="36">
        <f t="shared" si="2"/>
        <v>35</v>
      </c>
      <c r="N49" s="36">
        <f t="shared" si="1"/>
        <v>35</v>
      </c>
      <c r="O49" s="7"/>
      <c r="P49" s="6"/>
      <c r="Q49" s="3"/>
    </row>
    <row r="50" spans="1:17" ht="12.75">
      <c r="A50" s="4">
        <v>43</v>
      </c>
      <c r="B50" s="35" t="s">
        <v>284</v>
      </c>
      <c r="C50" s="6"/>
      <c r="D50" s="35">
        <v>11130044</v>
      </c>
      <c r="E50" s="6"/>
      <c r="F50" s="6"/>
      <c r="G50" s="6" t="s">
        <v>246</v>
      </c>
      <c r="H50" s="7">
        <v>1</v>
      </c>
      <c r="I50" s="36">
        <v>70</v>
      </c>
      <c r="J50" s="6"/>
      <c r="K50" s="7">
        <v>1</v>
      </c>
      <c r="L50" s="36">
        <v>70</v>
      </c>
      <c r="M50" s="36">
        <f t="shared" si="2"/>
        <v>35</v>
      </c>
      <c r="N50" s="36">
        <f t="shared" si="1"/>
        <v>35</v>
      </c>
      <c r="O50" s="7"/>
      <c r="P50" s="6"/>
      <c r="Q50" s="3"/>
    </row>
    <row r="51" spans="1:17" ht="12.75">
      <c r="A51" s="4">
        <v>44</v>
      </c>
      <c r="B51" s="35" t="s">
        <v>284</v>
      </c>
      <c r="C51" s="6"/>
      <c r="D51" s="35">
        <v>11130045</v>
      </c>
      <c r="E51" s="6"/>
      <c r="F51" s="6"/>
      <c r="G51" s="6" t="s">
        <v>246</v>
      </c>
      <c r="H51" s="7">
        <v>1</v>
      </c>
      <c r="I51" s="36">
        <v>70</v>
      </c>
      <c r="J51" s="6"/>
      <c r="K51" s="7">
        <v>1</v>
      </c>
      <c r="L51" s="36">
        <v>70</v>
      </c>
      <c r="M51" s="36">
        <f t="shared" si="2"/>
        <v>35</v>
      </c>
      <c r="N51" s="36">
        <f t="shared" si="1"/>
        <v>35</v>
      </c>
      <c r="O51" s="7"/>
      <c r="P51" s="6"/>
      <c r="Q51" s="3"/>
    </row>
    <row r="52" spans="1:17" ht="12.75">
      <c r="A52" s="4">
        <v>45</v>
      </c>
      <c r="B52" s="35" t="s">
        <v>284</v>
      </c>
      <c r="C52" s="6"/>
      <c r="D52" s="35">
        <v>11130046</v>
      </c>
      <c r="E52" s="6"/>
      <c r="F52" s="6"/>
      <c r="G52" s="6" t="s">
        <v>246</v>
      </c>
      <c r="H52" s="7">
        <v>1</v>
      </c>
      <c r="I52" s="36">
        <v>70</v>
      </c>
      <c r="J52" s="6"/>
      <c r="K52" s="7">
        <v>1</v>
      </c>
      <c r="L52" s="36">
        <v>70</v>
      </c>
      <c r="M52" s="36">
        <f t="shared" si="2"/>
        <v>35</v>
      </c>
      <c r="N52" s="36">
        <f t="shared" si="1"/>
        <v>35</v>
      </c>
      <c r="O52" s="7"/>
      <c r="P52" s="6"/>
      <c r="Q52" s="3"/>
    </row>
    <row r="53" spans="1:17" ht="12.75">
      <c r="A53" s="4">
        <v>46</v>
      </c>
      <c r="B53" s="35" t="s">
        <v>284</v>
      </c>
      <c r="C53" s="6"/>
      <c r="D53" s="35">
        <v>11130047</v>
      </c>
      <c r="E53" s="6"/>
      <c r="F53" s="6"/>
      <c r="G53" s="6" t="s">
        <v>246</v>
      </c>
      <c r="H53" s="7">
        <v>1</v>
      </c>
      <c r="I53" s="36">
        <v>70</v>
      </c>
      <c r="J53" s="6"/>
      <c r="K53" s="7">
        <v>1</v>
      </c>
      <c r="L53" s="36">
        <v>70</v>
      </c>
      <c r="M53" s="36">
        <f t="shared" si="2"/>
        <v>35</v>
      </c>
      <c r="N53" s="36">
        <f t="shared" si="1"/>
        <v>35</v>
      </c>
      <c r="O53" s="7"/>
      <c r="P53" s="6"/>
      <c r="Q53" s="3"/>
    </row>
    <row r="54" spans="1:17" ht="12.75">
      <c r="A54" s="4">
        <v>47</v>
      </c>
      <c r="B54" s="35" t="s">
        <v>284</v>
      </c>
      <c r="C54" s="6"/>
      <c r="D54" s="35">
        <v>11130048</v>
      </c>
      <c r="E54" s="6"/>
      <c r="F54" s="6"/>
      <c r="G54" s="6" t="s">
        <v>246</v>
      </c>
      <c r="H54" s="7">
        <v>1</v>
      </c>
      <c r="I54" s="36">
        <v>70</v>
      </c>
      <c r="J54" s="6"/>
      <c r="K54" s="7">
        <v>1</v>
      </c>
      <c r="L54" s="36">
        <v>70</v>
      </c>
      <c r="M54" s="36">
        <f t="shared" si="2"/>
        <v>35</v>
      </c>
      <c r="N54" s="36">
        <f t="shared" si="1"/>
        <v>35</v>
      </c>
      <c r="O54" s="7"/>
      <c r="P54" s="6"/>
      <c r="Q54" s="3"/>
    </row>
    <row r="55" spans="1:17" ht="12.75">
      <c r="A55" s="4">
        <v>48</v>
      </c>
      <c r="B55" s="35" t="s">
        <v>284</v>
      </c>
      <c r="C55" s="6"/>
      <c r="D55" s="35">
        <v>11130049</v>
      </c>
      <c r="E55" s="6"/>
      <c r="F55" s="6"/>
      <c r="G55" s="6" t="s">
        <v>246</v>
      </c>
      <c r="H55" s="7">
        <v>1</v>
      </c>
      <c r="I55" s="36">
        <v>70</v>
      </c>
      <c r="J55" s="6"/>
      <c r="K55" s="7">
        <v>1</v>
      </c>
      <c r="L55" s="36">
        <v>70</v>
      </c>
      <c r="M55" s="36">
        <f t="shared" si="2"/>
        <v>35</v>
      </c>
      <c r="N55" s="36">
        <f t="shared" si="1"/>
        <v>35</v>
      </c>
      <c r="O55" s="7"/>
      <c r="P55" s="6"/>
      <c r="Q55" s="3"/>
    </row>
    <row r="56" spans="1:17" ht="12.75">
      <c r="A56" s="4">
        <v>49</v>
      </c>
      <c r="B56" s="35" t="s">
        <v>284</v>
      </c>
      <c r="C56" s="6"/>
      <c r="D56" s="35">
        <v>11130050</v>
      </c>
      <c r="E56" s="6"/>
      <c r="F56" s="6"/>
      <c r="G56" s="6" t="s">
        <v>246</v>
      </c>
      <c r="H56" s="7">
        <v>1</v>
      </c>
      <c r="I56" s="36">
        <v>70</v>
      </c>
      <c r="J56" s="6"/>
      <c r="K56" s="7">
        <v>1</v>
      </c>
      <c r="L56" s="36">
        <v>70</v>
      </c>
      <c r="M56" s="36">
        <f t="shared" si="2"/>
        <v>35</v>
      </c>
      <c r="N56" s="36">
        <f t="shared" si="1"/>
        <v>35</v>
      </c>
      <c r="O56" s="7"/>
      <c r="P56" s="6"/>
      <c r="Q56" s="3"/>
    </row>
    <row r="57" spans="1:17" ht="12.75">
      <c r="A57" s="4">
        <v>50</v>
      </c>
      <c r="B57" s="35" t="s">
        <v>284</v>
      </c>
      <c r="C57" s="6"/>
      <c r="D57" s="35">
        <v>11130051</v>
      </c>
      <c r="E57" s="6"/>
      <c r="F57" s="6"/>
      <c r="G57" s="6" t="s">
        <v>246</v>
      </c>
      <c r="H57" s="7">
        <v>1</v>
      </c>
      <c r="I57" s="36">
        <v>70</v>
      </c>
      <c r="J57" s="6"/>
      <c r="K57" s="7">
        <v>1</v>
      </c>
      <c r="L57" s="36">
        <v>70</v>
      </c>
      <c r="M57" s="36">
        <f t="shared" si="2"/>
        <v>35</v>
      </c>
      <c r="N57" s="36">
        <f t="shared" si="1"/>
        <v>35</v>
      </c>
      <c r="O57" s="7"/>
      <c r="P57" s="6"/>
      <c r="Q57" s="3"/>
    </row>
    <row r="58" spans="1:17" ht="12.75">
      <c r="A58" s="4">
        <v>51</v>
      </c>
      <c r="B58" s="35" t="s">
        <v>284</v>
      </c>
      <c r="C58" s="6"/>
      <c r="D58" s="35">
        <v>11130052</v>
      </c>
      <c r="E58" s="6"/>
      <c r="F58" s="6"/>
      <c r="G58" s="6" t="s">
        <v>246</v>
      </c>
      <c r="H58" s="7">
        <v>1</v>
      </c>
      <c r="I58" s="36">
        <v>70</v>
      </c>
      <c r="J58" s="6"/>
      <c r="K58" s="7">
        <v>1</v>
      </c>
      <c r="L58" s="36">
        <v>70</v>
      </c>
      <c r="M58" s="36">
        <f aca="true" t="shared" si="3" ref="M58:M101">L58/2</f>
        <v>35</v>
      </c>
      <c r="N58" s="36">
        <f t="shared" si="1"/>
        <v>35</v>
      </c>
      <c r="O58" s="7"/>
      <c r="P58" s="6"/>
      <c r="Q58" s="3"/>
    </row>
    <row r="59" spans="1:17" ht="12.75">
      <c r="A59" s="4">
        <v>52</v>
      </c>
      <c r="B59" s="35" t="s">
        <v>284</v>
      </c>
      <c r="C59" s="6"/>
      <c r="D59" s="35">
        <v>11130053</v>
      </c>
      <c r="E59" s="6"/>
      <c r="F59" s="6"/>
      <c r="G59" s="6" t="s">
        <v>246</v>
      </c>
      <c r="H59" s="7">
        <v>1</v>
      </c>
      <c r="I59" s="36">
        <v>70</v>
      </c>
      <c r="J59" s="6"/>
      <c r="K59" s="7">
        <v>1</v>
      </c>
      <c r="L59" s="36">
        <v>70</v>
      </c>
      <c r="M59" s="36">
        <f t="shared" si="3"/>
        <v>35</v>
      </c>
      <c r="N59" s="36">
        <f t="shared" si="1"/>
        <v>35</v>
      </c>
      <c r="O59" s="7"/>
      <c r="P59" s="6"/>
      <c r="Q59" s="3"/>
    </row>
    <row r="60" spans="1:17" ht="12.75">
      <c r="A60" s="4">
        <v>53</v>
      </c>
      <c r="B60" s="35" t="s">
        <v>284</v>
      </c>
      <c r="C60" s="6"/>
      <c r="D60" s="35">
        <v>1130054</v>
      </c>
      <c r="E60" s="6"/>
      <c r="F60" s="6"/>
      <c r="G60" s="6" t="s">
        <v>246</v>
      </c>
      <c r="H60" s="7">
        <v>1</v>
      </c>
      <c r="I60" s="36">
        <v>70</v>
      </c>
      <c r="J60" s="6"/>
      <c r="K60" s="7">
        <v>1</v>
      </c>
      <c r="L60" s="36">
        <v>70</v>
      </c>
      <c r="M60" s="36">
        <f t="shared" si="3"/>
        <v>35</v>
      </c>
      <c r="N60" s="36">
        <f t="shared" si="1"/>
        <v>35</v>
      </c>
      <c r="O60" s="7"/>
      <c r="P60" s="6"/>
      <c r="Q60" s="3"/>
    </row>
    <row r="61" spans="1:17" ht="12.75">
      <c r="A61" s="4">
        <v>54</v>
      </c>
      <c r="B61" s="35" t="s">
        <v>284</v>
      </c>
      <c r="C61" s="6"/>
      <c r="D61" s="35">
        <v>11130055</v>
      </c>
      <c r="E61" s="6"/>
      <c r="F61" s="6"/>
      <c r="G61" s="6" t="s">
        <v>246</v>
      </c>
      <c r="H61" s="7">
        <v>1</v>
      </c>
      <c r="I61" s="36">
        <v>70</v>
      </c>
      <c r="J61" s="6"/>
      <c r="K61" s="7">
        <v>1</v>
      </c>
      <c r="L61" s="36">
        <v>70</v>
      </c>
      <c r="M61" s="36">
        <f t="shared" si="3"/>
        <v>35</v>
      </c>
      <c r="N61" s="36">
        <f t="shared" si="1"/>
        <v>35</v>
      </c>
      <c r="O61" s="7"/>
      <c r="P61" s="6"/>
      <c r="Q61" s="3"/>
    </row>
    <row r="62" spans="1:17" ht="12.75">
      <c r="A62" s="4">
        <v>55</v>
      </c>
      <c r="B62" s="35" t="s">
        <v>284</v>
      </c>
      <c r="C62" s="6"/>
      <c r="D62" s="35">
        <v>11130056</v>
      </c>
      <c r="E62" s="6"/>
      <c r="F62" s="6"/>
      <c r="G62" s="6" t="s">
        <v>246</v>
      </c>
      <c r="H62" s="7">
        <v>1</v>
      </c>
      <c r="I62" s="36">
        <v>70</v>
      </c>
      <c r="J62" s="6"/>
      <c r="K62" s="7">
        <v>1</v>
      </c>
      <c r="L62" s="36">
        <v>70</v>
      </c>
      <c r="M62" s="36">
        <f t="shared" si="3"/>
        <v>35</v>
      </c>
      <c r="N62" s="36">
        <f t="shared" si="1"/>
        <v>35</v>
      </c>
      <c r="O62" s="7"/>
      <c r="P62" s="6"/>
      <c r="Q62" s="3"/>
    </row>
    <row r="63" spans="1:17" ht="12.75">
      <c r="A63" s="4">
        <v>56</v>
      </c>
      <c r="B63" s="35" t="s">
        <v>284</v>
      </c>
      <c r="C63" s="6"/>
      <c r="D63" s="35">
        <v>11130057</v>
      </c>
      <c r="E63" s="6"/>
      <c r="F63" s="6"/>
      <c r="G63" s="6" t="s">
        <v>246</v>
      </c>
      <c r="H63" s="7">
        <v>1</v>
      </c>
      <c r="I63" s="36">
        <v>70</v>
      </c>
      <c r="J63" s="6"/>
      <c r="K63" s="7">
        <v>1</v>
      </c>
      <c r="L63" s="36">
        <v>70</v>
      </c>
      <c r="M63" s="36">
        <f t="shared" si="3"/>
        <v>35</v>
      </c>
      <c r="N63" s="36">
        <f t="shared" si="1"/>
        <v>35</v>
      </c>
      <c r="O63" s="7"/>
      <c r="P63" s="6"/>
      <c r="Q63" s="3"/>
    </row>
    <row r="64" spans="1:17" ht="12.75">
      <c r="A64" s="4">
        <v>57</v>
      </c>
      <c r="B64" s="35" t="s">
        <v>284</v>
      </c>
      <c r="C64" s="6"/>
      <c r="D64" s="35">
        <v>11130058</v>
      </c>
      <c r="E64" s="6"/>
      <c r="F64" s="6"/>
      <c r="G64" s="6" t="s">
        <v>246</v>
      </c>
      <c r="H64" s="7">
        <v>1</v>
      </c>
      <c r="I64" s="36">
        <v>70</v>
      </c>
      <c r="J64" s="6"/>
      <c r="K64" s="7">
        <v>1</v>
      </c>
      <c r="L64" s="36">
        <v>70</v>
      </c>
      <c r="M64" s="36">
        <f t="shared" si="3"/>
        <v>35</v>
      </c>
      <c r="N64" s="36">
        <f t="shared" si="1"/>
        <v>35</v>
      </c>
      <c r="O64" s="7"/>
      <c r="P64" s="6"/>
      <c r="Q64" s="3"/>
    </row>
    <row r="65" spans="1:17" ht="12.75">
      <c r="A65" s="4">
        <v>58</v>
      </c>
      <c r="B65" s="35" t="s">
        <v>284</v>
      </c>
      <c r="C65" s="6"/>
      <c r="D65" s="35">
        <v>11130059</v>
      </c>
      <c r="E65" s="6"/>
      <c r="F65" s="6"/>
      <c r="G65" s="6" t="s">
        <v>246</v>
      </c>
      <c r="H65" s="7">
        <v>1</v>
      </c>
      <c r="I65" s="36">
        <v>70</v>
      </c>
      <c r="J65" s="6"/>
      <c r="K65" s="7">
        <v>1</v>
      </c>
      <c r="L65" s="36">
        <v>70</v>
      </c>
      <c r="M65" s="36">
        <f t="shared" si="3"/>
        <v>35</v>
      </c>
      <c r="N65" s="36">
        <f t="shared" si="1"/>
        <v>35</v>
      </c>
      <c r="O65" s="7"/>
      <c r="P65" s="6"/>
      <c r="Q65" s="3"/>
    </row>
    <row r="66" spans="1:17" ht="12.75">
      <c r="A66" s="4">
        <v>59</v>
      </c>
      <c r="B66" s="35" t="s">
        <v>284</v>
      </c>
      <c r="C66" s="6"/>
      <c r="D66" s="35">
        <v>11130060</v>
      </c>
      <c r="E66" s="6"/>
      <c r="F66" s="6"/>
      <c r="G66" s="6" t="s">
        <v>246</v>
      </c>
      <c r="H66" s="7">
        <v>1</v>
      </c>
      <c r="I66" s="36">
        <v>70</v>
      </c>
      <c r="J66" s="6"/>
      <c r="K66" s="7">
        <v>1</v>
      </c>
      <c r="L66" s="36">
        <v>70</v>
      </c>
      <c r="M66" s="36">
        <f t="shared" si="3"/>
        <v>35</v>
      </c>
      <c r="N66" s="36">
        <f t="shared" si="1"/>
        <v>35</v>
      </c>
      <c r="O66" s="7"/>
      <c r="P66" s="6"/>
      <c r="Q66" s="3"/>
    </row>
    <row r="67" spans="1:17" ht="12.75">
      <c r="A67" s="4">
        <v>60</v>
      </c>
      <c r="B67" s="35" t="s">
        <v>284</v>
      </c>
      <c r="C67" s="6"/>
      <c r="D67" s="35">
        <v>11130061</v>
      </c>
      <c r="E67" s="6"/>
      <c r="F67" s="6"/>
      <c r="G67" s="6" t="s">
        <v>246</v>
      </c>
      <c r="H67" s="7">
        <v>1</v>
      </c>
      <c r="I67" s="36">
        <v>70</v>
      </c>
      <c r="J67" s="6"/>
      <c r="K67" s="7">
        <v>1</v>
      </c>
      <c r="L67" s="36">
        <v>70</v>
      </c>
      <c r="M67" s="36">
        <f t="shared" si="3"/>
        <v>35</v>
      </c>
      <c r="N67" s="36">
        <f t="shared" si="1"/>
        <v>35</v>
      </c>
      <c r="O67" s="7"/>
      <c r="P67" s="6"/>
      <c r="Q67" s="3"/>
    </row>
    <row r="68" spans="1:17" ht="12.75">
      <c r="A68" s="4">
        <v>61</v>
      </c>
      <c r="B68" s="35" t="s">
        <v>286</v>
      </c>
      <c r="C68" s="6"/>
      <c r="D68" s="35">
        <v>11130062</v>
      </c>
      <c r="E68" s="6"/>
      <c r="F68" s="6"/>
      <c r="G68" s="6" t="s">
        <v>246</v>
      </c>
      <c r="H68" s="7">
        <v>1</v>
      </c>
      <c r="I68" s="36">
        <v>21</v>
      </c>
      <c r="J68" s="6"/>
      <c r="K68" s="7">
        <v>1</v>
      </c>
      <c r="L68" s="36">
        <v>21</v>
      </c>
      <c r="M68" s="36">
        <f t="shared" si="3"/>
        <v>10.5</v>
      </c>
      <c r="N68" s="36">
        <f t="shared" si="1"/>
        <v>10.5</v>
      </c>
      <c r="O68" s="7"/>
      <c r="P68" s="6"/>
      <c r="Q68" s="3"/>
    </row>
    <row r="69" spans="1:17" ht="12.75">
      <c r="A69" s="4">
        <v>62</v>
      </c>
      <c r="B69" s="35" t="s">
        <v>286</v>
      </c>
      <c r="C69" s="6"/>
      <c r="D69" s="35">
        <v>11130063</v>
      </c>
      <c r="E69" s="6"/>
      <c r="F69" s="6"/>
      <c r="G69" s="6" t="s">
        <v>246</v>
      </c>
      <c r="H69" s="7">
        <v>1</v>
      </c>
      <c r="I69" s="36">
        <v>21</v>
      </c>
      <c r="J69" s="6"/>
      <c r="K69" s="7">
        <v>1</v>
      </c>
      <c r="L69" s="36">
        <v>21</v>
      </c>
      <c r="M69" s="36">
        <f t="shared" si="3"/>
        <v>10.5</v>
      </c>
      <c r="N69" s="36">
        <f t="shared" si="1"/>
        <v>10.5</v>
      </c>
      <c r="O69" s="7"/>
      <c r="P69" s="6"/>
      <c r="Q69" s="3"/>
    </row>
    <row r="70" spans="1:17" ht="12.75">
      <c r="A70" s="4">
        <v>63</v>
      </c>
      <c r="B70" s="35" t="s">
        <v>287</v>
      </c>
      <c r="C70" s="6"/>
      <c r="D70" s="35">
        <v>11130064</v>
      </c>
      <c r="E70" s="6"/>
      <c r="F70" s="6"/>
      <c r="G70" s="6" t="s">
        <v>246</v>
      </c>
      <c r="H70" s="7">
        <v>1</v>
      </c>
      <c r="I70" s="36">
        <v>31</v>
      </c>
      <c r="J70" s="6"/>
      <c r="K70" s="7">
        <v>1</v>
      </c>
      <c r="L70" s="36">
        <v>31</v>
      </c>
      <c r="M70" s="36">
        <f t="shared" si="3"/>
        <v>15.5</v>
      </c>
      <c r="N70" s="36">
        <f t="shared" si="1"/>
        <v>15.5</v>
      </c>
      <c r="O70" s="7"/>
      <c r="P70" s="6"/>
      <c r="Q70" s="3"/>
    </row>
    <row r="71" spans="1:17" ht="12.75">
      <c r="A71" s="4">
        <v>64</v>
      </c>
      <c r="B71" s="35" t="s">
        <v>287</v>
      </c>
      <c r="C71" s="6"/>
      <c r="D71" s="35">
        <v>11130065</v>
      </c>
      <c r="E71" s="6"/>
      <c r="F71" s="6"/>
      <c r="G71" s="6" t="s">
        <v>246</v>
      </c>
      <c r="H71" s="7">
        <v>1</v>
      </c>
      <c r="I71" s="36">
        <v>31</v>
      </c>
      <c r="J71" s="6"/>
      <c r="K71" s="7">
        <v>1</v>
      </c>
      <c r="L71" s="36">
        <v>31</v>
      </c>
      <c r="M71" s="36">
        <f t="shared" si="3"/>
        <v>15.5</v>
      </c>
      <c r="N71" s="36">
        <f t="shared" si="1"/>
        <v>15.5</v>
      </c>
      <c r="O71" s="7"/>
      <c r="P71" s="6"/>
      <c r="Q71" s="3"/>
    </row>
    <row r="72" spans="1:17" ht="12.75">
      <c r="A72" s="4">
        <v>65</v>
      </c>
      <c r="B72" s="35" t="s">
        <v>288</v>
      </c>
      <c r="C72" s="6"/>
      <c r="D72" s="35">
        <v>11130073</v>
      </c>
      <c r="E72" s="6"/>
      <c r="F72" s="6"/>
      <c r="G72" s="6" t="s">
        <v>246</v>
      </c>
      <c r="H72" s="7">
        <v>1</v>
      </c>
      <c r="I72" s="36">
        <v>24</v>
      </c>
      <c r="J72" s="6"/>
      <c r="K72" s="7">
        <v>1</v>
      </c>
      <c r="L72" s="36">
        <v>24</v>
      </c>
      <c r="M72" s="36">
        <f t="shared" si="3"/>
        <v>12</v>
      </c>
      <c r="N72" s="36">
        <f t="shared" si="1"/>
        <v>12</v>
      </c>
      <c r="O72" s="7"/>
      <c r="P72" s="6"/>
      <c r="Q72" s="3"/>
    </row>
    <row r="73" spans="1:17" ht="12.75">
      <c r="A73" s="4">
        <v>66</v>
      </c>
      <c r="B73" s="35" t="s">
        <v>289</v>
      </c>
      <c r="C73" s="6"/>
      <c r="D73" s="35">
        <v>11130074</v>
      </c>
      <c r="E73" s="6"/>
      <c r="F73" s="6"/>
      <c r="G73" s="6" t="s">
        <v>246</v>
      </c>
      <c r="H73" s="7">
        <v>1</v>
      </c>
      <c r="I73" s="36">
        <v>2</v>
      </c>
      <c r="J73" s="6"/>
      <c r="K73" s="7">
        <v>1</v>
      </c>
      <c r="L73" s="36">
        <v>2</v>
      </c>
      <c r="M73" s="36">
        <f t="shared" si="3"/>
        <v>1</v>
      </c>
      <c r="N73" s="36">
        <f t="shared" si="1"/>
        <v>1</v>
      </c>
      <c r="O73" s="7"/>
      <c r="P73" s="6"/>
      <c r="Q73" s="3"/>
    </row>
    <row r="74" spans="1:17" ht="12.75">
      <c r="A74" s="4">
        <v>67</v>
      </c>
      <c r="B74" s="35" t="s">
        <v>289</v>
      </c>
      <c r="C74" s="6"/>
      <c r="D74" s="35">
        <v>11130075</v>
      </c>
      <c r="E74" s="6"/>
      <c r="F74" s="6"/>
      <c r="G74" s="6" t="s">
        <v>246</v>
      </c>
      <c r="H74" s="7">
        <v>1</v>
      </c>
      <c r="I74" s="36">
        <v>2</v>
      </c>
      <c r="J74" s="6"/>
      <c r="K74" s="7">
        <v>1</v>
      </c>
      <c r="L74" s="36">
        <v>2</v>
      </c>
      <c r="M74" s="36">
        <f t="shared" si="3"/>
        <v>1</v>
      </c>
      <c r="N74" s="36">
        <f t="shared" si="1"/>
        <v>1</v>
      </c>
      <c r="O74" s="7"/>
      <c r="P74" s="6"/>
      <c r="Q74" s="3"/>
    </row>
    <row r="75" spans="1:17" ht="12.75">
      <c r="A75" s="4">
        <v>68</v>
      </c>
      <c r="B75" s="35" t="s">
        <v>289</v>
      </c>
      <c r="C75" s="6"/>
      <c r="D75" s="35">
        <v>11130076</v>
      </c>
      <c r="E75" s="6"/>
      <c r="F75" s="6"/>
      <c r="G75" s="6" t="s">
        <v>246</v>
      </c>
      <c r="H75" s="7">
        <v>1</v>
      </c>
      <c r="I75" s="36">
        <v>2</v>
      </c>
      <c r="J75" s="6"/>
      <c r="K75" s="7">
        <v>1</v>
      </c>
      <c r="L75" s="36">
        <v>2</v>
      </c>
      <c r="M75" s="36">
        <f t="shared" si="3"/>
        <v>1</v>
      </c>
      <c r="N75" s="36">
        <f t="shared" si="1"/>
        <v>1</v>
      </c>
      <c r="O75" s="7"/>
      <c r="P75" s="6"/>
      <c r="Q75" s="3"/>
    </row>
    <row r="76" spans="1:17" ht="12.75">
      <c r="A76" s="4">
        <v>69</v>
      </c>
      <c r="B76" s="35" t="s">
        <v>289</v>
      </c>
      <c r="C76" s="6"/>
      <c r="D76" s="35">
        <v>11130077</v>
      </c>
      <c r="E76" s="6"/>
      <c r="F76" s="6"/>
      <c r="G76" s="6" t="s">
        <v>246</v>
      </c>
      <c r="H76" s="7">
        <v>1</v>
      </c>
      <c r="I76" s="36">
        <v>2</v>
      </c>
      <c r="J76" s="6"/>
      <c r="K76" s="7">
        <v>1</v>
      </c>
      <c r="L76" s="36">
        <v>2</v>
      </c>
      <c r="M76" s="36">
        <f t="shared" si="3"/>
        <v>1</v>
      </c>
      <c r="N76" s="36">
        <f aca="true" t="shared" si="4" ref="N76:N139">L76-M76</f>
        <v>1</v>
      </c>
      <c r="O76" s="7"/>
      <c r="P76" s="6"/>
      <c r="Q76" s="3"/>
    </row>
    <row r="77" spans="1:17" ht="12.75">
      <c r="A77" s="4">
        <v>70</v>
      </c>
      <c r="B77" s="35" t="s">
        <v>289</v>
      </c>
      <c r="C77" s="6"/>
      <c r="D77" s="35">
        <v>11130078</v>
      </c>
      <c r="E77" s="6"/>
      <c r="F77" s="6"/>
      <c r="G77" s="6" t="s">
        <v>246</v>
      </c>
      <c r="H77" s="7">
        <v>1</v>
      </c>
      <c r="I77" s="36">
        <v>2</v>
      </c>
      <c r="J77" s="6"/>
      <c r="K77" s="7">
        <v>1</v>
      </c>
      <c r="L77" s="36">
        <v>2</v>
      </c>
      <c r="M77" s="36">
        <f t="shared" si="3"/>
        <v>1</v>
      </c>
      <c r="N77" s="36">
        <f t="shared" si="4"/>
        <v>1</v>
      </c>
      <c r="O77" s="7"/>
      <c r="P77" s="6"/>
      <c r="Q77" s="3"/>
    </row>
    <row r="78" spans="1:17" ht="12.75">
      <c r="A78" s="4">
        <v>71</v>
      </c>
      <c r="B78" s="35" t="s">
        <v>289</v>
      </c>
      <c r="C78" s="6"/>
      <c r="D78" s="35">
        <v>11130079</v>
      </c>
      <c r="E78" s="6"/>
      <c r="F78" s="6"/>
      <c r="G78" s="6" t="s">
        <v>246</v>
      </c>
      <c r="H78" s="7">
        <v>1</v>
      </c>
      <c r="I78" s="36">
        <v>2</v>
      </c>
      <c r="J78" s="6"/>
      <c r="K78" s="7">
        <v>1</v>
      </c>
      <c r="L78" s="36">
        <v>2</v>
      </c>
      <c r="M78" s="36">
        <f t="shared" si="3"/>
        <v>1</v>
      </c>
      <c r="N78" s="36">
        <f t="shared" si="4"/>
        <v>1</v>
      </c>
      <c r="O78" s="7"/>
      <c r="P78" s="6"/>
      <c r="Q78" s="3"/>
    </row>
    <row r="79" spans="1:17" ht="12.75">
      <c r="A79" s="4">
        <v>72</v>
      </c>
      <c r="B79" s="35" t="s">
        <v>289</v>
      </c>
      <c r="C79" s="6"/>
      <c r="D79" s="35">
        <v>11130080</v>
      </c>
      <c r="E79" s="6"/>
      <c r="F79" s="6"/>
      <c r="G79" s="6" t="s">
        <v>246</v>
      </c>
      <c r="H79" s="7">
        <v>1</v>
      </c>
      <c r="I79" s="36">
        <v>2</v>
      </c>
      <c r="J79" s="6"/>
      <c r="K79" s="7">
        <v>1</v>
      </c>
      <c r="L79" s="36">
        <v>2</v>
      </c>
      <c r="M79" s="36">
        <f t="shared" si="3"/>
        <v>1</v>
      </c>
      <c r="N79" s="36">
        <f t="shared" si="4"/>
        <v>1</v>
      </c>
      <c r="O79" s="7"/>
      <c r="P79" s="6"/>
      <c r="Q79" s="3"/>
    </row>
    <row r="80" spans="1:17" ht="12.75">
      <c r="A80" s="4">
        <v>73</v>
      </c>
      <c r="B80" s="35" t="s">
        <v>289</v>
      </c>
      <c r="C80" s="6"/>
      <c r="D80" s="35">
        <v>11130081</v>
      </c>
      <c r="E80" s="6"/>
      <c r="F80" s="6"/>
      <c r="G80" s="6" t="s">
        <v>246</v>
      </c>
      <c r="H80" s="7">
        <v>1</v>
      </c>
      <c r="I80" s="36">
        <v>2</v>
      </c>
      <c r="J80" s="6"/>
      <c r="K80" s="7">
        <v>1</v>
      </c>
      <c r="L80" s="36">
        <v>2</v>
      </c>
      <c r="M80" s="36">
        <f t="shared" si="3"/>
        <v>1</v>
      </c>
      <c r="N80" s="36">
        <f t="shared" si="4"/>
        <v>1</v>
      </c>
      <c r="O80" s="7"/>
      <c r="P80" s="6"/>
      <c r="Q80" s="3"/>
    </row>
    <row r="81" spans="1:17" ht="12.75">
      <c r="A81" s="4">
        <v>74</v>
      </c>
      <c r="B81" s="35" t="s">
        <v>283</v>
      </c>
      <c r="C81" s="6"/>
      <c r="D81" s="35">
        <v>11130083</v>
      </c>
      <c r="E81" s="6"/>
      <c r="F81" s="6"/>
      <c r="G81" s="6" t="s">
        <v>246</v>
      </c>
      <c r="H81" s="7">
        <v>1</v>
      </c>
      <c r="I81" s="36">
        <v>32</v>
      </c>
      <c r="J81" s="6"/>
      <c r="K81" s="7">
        <v>1</v>
      </c>
      <c r="L81" s="36">
        <v>32</v>
      </c>
      <c r="M81" s="36">
        <f t="shared" si="3"/>
        <v>16</v>
      </c>
      <c r="N81" s="36">
        <f t="shared" si="4"/>
        <v>16</v>
      </c>
      <c r="O81" s="7"/>
      <c r="P81" s="6"/>
      <c r="Q81" s="3"/>
    </row>
    <row r="82" spans="1:17" ht="12.75">
      <c r="A82" s="4">
        <v>75</v>
      </c>
      <c r="B82" s="35" t="s">
        <v>290</v>
      </c>
      <c r="C82" s="6"/>
      <c r="D82" s="35">
        <v>11130084</v>
      </c>
      <c r="E82" s="6"/>
      <c r="F82" s="6"/>
      <c r="G82" s="6" t="s">
        <v>246</v>
      </c>
      <c r="H82" s="7">
        <v>1</v>
      </c>
      <c r="I82" s="36">
        <v>26</v>
      </c>
      <c r="J82" s="6"/>
      <c r="K82" s="7">
        <v>1</v>
      </c>
      <c r="L82" s="36">
        <v>26</v>
      </c>
      <c r="M82" s="36">
        <f t="shared" si="3"/>
        <v>13</v>
      </c>
      <c r="N82" s="36">
        <f t="shared" si="4"/>
        <v>13</v>
      </c>
      <c r="O82" s="7"/>
      <c r="P82" s="6"/>
      <c r="Q82" s="3"/>
    </row>
    <row r="83" spans="1:17" ht="12.75">
      <c r="A83" s="4">
        <v>76</v>
      </c>
      <c r="B83" s="35" t="s">
        <v>290</v>
      </c>
      <c r="C83" s="6"/>
      <c r="D83" s="35">
        <v>11130085</v>
      </c>
      <c r="E83" s="6"/>
      <c r="F83" s="6"/>
      <c r="G83" s="6" t="s">
        <v>246</v>
      </c>
      <c r="H83" s="7">
        <v>1</v>
      </c>
      <c r="I83" s="36">
        <v>26</v>
      </c>
      <c r="J83" s="6"/>
      <c r="K83" s="7">
        <v>1</v>
      </c>
      <c r="L83" s="36">
        <v>26</v>
      </c>
      <c r="M83" s="36">
        <f t="shared" si="3"/>
        <v>13</v>
      </c>
      <c r="N83" s="36">
        <f t="shared" si="4"/>
        <v>13</v>
      </c>
      <c r="O83" s="7"/>
      <c r="P83" s="6"/>
      <c r="Q83" s="3"/>
    </row>
    <row r="84" spans="1:17" ht="12.75">
      <c r="A84" s="4">
        <v>77</v>
      </c>
      <c r="B84" s="35" t="s">
        <v>290</v>
      </c>
      <c r="C84" s="6"/>
      <c r="D84" s="35">
        <v>11130086</v>
      </c>
      <c r="E84" s="6"/>
      <c r="F84" s="6"/>
      <c r="G84" s="6" t="s">
        <v>246</v>
      </c>
      <c r="H84" s="7">
        <v>1</v>
      </c>
      <c r="I84" s="36">
        <v>26</v>
      </c>
      <c r="J84" s="6"/>
      <c r="K84" s="7">
        <v>1</v>
      </c>
      <c r="L84" s="36">
        <v>26</v>
      </c>
      <c r="M84" s="36">
        <f t="shared" si="3"/>
        <v>13</v>
      </c>
      <c r="N84" s="36">
        <f t="shared" si="4"/>
        <v>13</v>
      </c>
      <c r="O84" s="7"/>
      <c r="P84" s="6"/>
      <c r="Q84" s="3"/>
    </row>
    <row r="85" spans="1:17" ht="12.75">
      <c r="A85" s="4">
        <v>78</v>
      </c>
      <c r="B85" s="35" t="s">
        <v>291</v>
      </c>
      <c r="C85" s="6"/>
      <c r="D85" s="35">
        <v>11130087</v>
      </c>
      <c r="E85" s="6"/>
      <c r="F85" s="6"/>
      <c r="G85" s="6" t="s">
        <v>246</v>
      </c>
      <c r="H85" s="7">
        <v>1</v>
      </c>
      <c r="I85" s="36">
        <v>204</v>
      </c>
      <c r="J85" s="6"/>
      <c r="K85" s="7">
        <v>1</v>
      </c>
      <c r="L85" s="36">
        <v>204</v>
      </c>
      <c r="M85" s="36">
        <f t="shared" si="3"/>
        <v>102</v>
      </c>
      <c r="N85" s="36">
        <f t="shared" si="4"/>
        <v>102</v>
      </c>
      <c r="O85" s="7"/>
      <c r="P85" s="6"/>
      <c r="Q85" s="3"/>
    </row>
    <row r="86" spans="1:17" ht="12.75">
      <c r="A86" s="4">
        <v>79</v>
      </c>
      <c r="B86" s="35" t="s">
        <v>292</v>
      </c>
      <c r="C86" s="6"/>
      <c r="D86" s="35">
        <v>11130089</v>
      </c>
      <c r="E86" s="6"/>
      <c r="F86" s="6"/>
      <c r="G86" s="6" t="s">
        <v>246</v>
      </c>
      <c r="H86" s="7">
        <v>1</v>
      </c>
      <c r="I86" s="36">
        <v>86</v>
      </c>
      <c r="J86" s="6"/>
      <c r="K86" s="7">
        <v>1</v>
      </c>
      <c r="L86" s="36">
        <v>86</v>
      </c>
      <c r="M86" s="36">
        <f t="shared" si="3"/>
        <v>43</v>
      </c>
      <c r="N86" s="36">
        <f t="shared" si="4"/>
        <v>43</v>
      </c>
      <c r="O86" s="7"/>
      <c r="P86" s="6"/>
      <c r="Q86" s="3"/>
    </row>
    <row r="87" spans="1:17" ht="12.75">
      <c r="A87" s="4">
        <v>80</v>
      </c>
      <c r="B87" s="35" t="s">
        <v>292</v>
      </c>
      <c r="C87" s="6"/>
      <c r="D87" s="35">
        <v>11130090</v>
      </c>
      <c r="E87" s="6"/>
      <c r="F87" s="6"/>
      <c r="G87" s="6" t="s">
        <v>246</v>
      </c>
      <c r="H87" s="7">
        <v>1</v>
      </c>
      <c r="I87" s="36">
        <v>86</v>
      </c>
      <c r="J87" s="6"/>
      <c r="K87" s="7">
        <v>1</v>
      </c>
      <c r="L87" s="36">
        <v>86</v>
      </c>
      <c r="M87" s="36">
        <f t="shared" si="3"/>
        <v>43</v>
      </c>
      <c r="N87" s="36">
        <f t="shared" si="4"/>
        <v>43</v>
      </c>
      <c r="O87" s="7"/>
      <c r="P87" s="6"/>
      <c r="Q87" s="3"/>
    </row>
    <row r="88" spans="1:17" ht="12.75">
      <c r="A88" s="4">
        <v>81</v>
      </c>
      <c r="B88" s="35" t="s">
        <v>293</v>
      </c>
      <c r="C88" s="6"/>
      <c r="D88" s="35">
        <v>11130093</v>
      </c>
      <c r="E88" s="6"/>
      <c r="F88" s="6"/>
      <c r="G88" s="6" t="s">
        <v>246</v>
      </c>
      <c r="H88" s="7">
        <v>1</v>
      </c>
      <c r="I88" s="36">
        <v>56</v>
      </c>
      <c r="J88" s="6"/>
      <c r="K88" s="7">
        <v>1</v>
      </c>
      <c r="L88" s="36">
        <v>56</v>
      </c>
      <c r="M88" s="36">
        <f t="shared" si="3"/>
        <v>28</v>
      </c>
      <c r="N88" s="36">
        <f t="shared" si="4"/>
        <v>28</v>
      </c>
      <c r="O88" s="7"/>
      <c r="P88" s="6"/>
      <c r="Q88" s="3"/>
    </row>
    <row r="89" spans="1:17" ht="12.75">
      <c r="A89" s="4">
        <v>82</v>
      </c>
      <c r="B89" s="35" t="s">
        <v>294</v>
      </c>
      <c r="C89" s="6"/>
      <c r="D89" s="35">
        <v>11130095</v>
      </c>
      <c r="E89" s="6"/>
      <c r="F89" s="6"/>
      <c r="G89" s="6" t="s">
        <v>246</v>
      </c>
      <c r="H89" s="7">
        <v>1</v>
      </c>
      <c r="I89" s="36">
        <v>56</v>
      </c>
      <c r="J89" s="6"/>
      <c r="K89" s="7">
        <v>1</v>
      </c>
      <c r="L89" s="36">
        <v>56</v>
      </c>
      <c r="M89" s="36">
        <f t="shared" si="3"/>
        <v>28</v>
      </c>
      <c r="N89" s="36">
        <f t="shared" si="4"/>
        <v>28</v>
      </c>
      <c r="O89" s="7"/>
      <c r="P89" s="6"/>
      <c r="Q89" s="3"/>
    </row>
    <row r="90" spans="1:17" ht="12.75">
      <c r="A90" s="4">
        <v>83</v>
      </c>
      <c r="B90" s="35" t="s">
        <v>295</v>
      </c>
      <c r="C90" s="6"/>
      <c r="D90" s="35">
        <v>11130096</v>
      </c>
      <c r="E90" s="6"/>
      <c r="F90" s="6"/>
      <c r="G90" s="6" t="s">
        <v>246</v>
      </c>
      <c r="H90" s="7">
        <v>1</v>
      </c>
      <c r="I90" s="36">
        <v>92</v>
      </c>
      <c r="J90" s="6"/>
      <c r="K90" s="7">
        <v>1</v>
      </c>
      <c r="L90" s="36">
        <v>92</v>
      </c>
      <c r="M90" s="36">
        <f t="shared" si="3"/>
        <v>46</v>
      </c>
      <c r="N90" s="36">
        <f t="shared" si="4"/>
        <v>46</v>
      </c>
      <c r="O90" s="7"/>
      <c r="P90" s="6"/>
      <c r="Q90" s="3"/>
    </row>
    <row r="91" spans="1:17" ht="12.75">
      <c r="A91" s="4">
        <v>84</v>
      </c>
      <c r="B91" s="35" t="s">
        <v>296</v>
      </c>
      <c r="C91" s="6"/>
      <c r="D91" s="35">
        <v>11130098</v>
      </c>
      <c r="E91" s="6"/>
      <c r="F91" s="6"/>
      <c r="G91" s="6" t="s">
        <v>246</v>
      </c>
      <c r="H91" s="7">
        <v>1</v>
      </c>
      <c r="I91" s="36">
        <v>20</v>
      </c>
      <c r="J91" s="6"/>
      <c r="K91" s="7">
        <v>1</v>
      </c>
      <c r="L91" s="36">
        <v>20</v>
      </c>
      <c r="M91" s="36">
        <f t="shared" si="3"/>
        <v>10</v>
      </c>
      <c r="N91" s="36">
        <f t="shared" si="4"/>
        <v>10</v>
      </c>
      <c r="O91" s="7"/>
      <c r="P91" s="6"/>
      <c r="Q91" s="3"/>
    </row>
    <row r="92" spans="1:17" ht="12.75">
      <c r="A92" s="4">
        <v>85</v>
      </c>
      <c r="B92" s="35" t="s">
        <v>297</v>
      </c>
      <c r="C92" s="6"/>
      <c r="D92" s="35">
        <v>11130101</v>
      </c>
      <c r="E92" s="6"/>
      <c r="F92" s="6"/>
      <c r="G92" s="6" t="s">
        <v>246</v>
      </c>
      <c r="H92" s="7">
        <v>1</v>
      </c>
      <c r="I92" s="36">
        <v>26</v>
      </c>
      <c r="J92" s="6"/>
      <c r="K92" s="7">
        <v>1</v>
      </c>
      <c r="L92" s="36">
        <v>26</v>
      </c>
      <c r="M92" s="36">
        <f t="shared" si="3"/>
        <v>13</v>
      </c>
      <c r="N92" s="36">
        <f t="shared" si="4"/>
        <v>13</v>
      </c>
      <c r="O92" s="7"/>
      <c r="P92" s="6"/>
      <c r="Q92" s="3"/>
    </row>
    <row r="93" spans="1:17" ht="12.75">
      <c r="A93" s="4">
        <v>86</v>
      </c>
      <c r="B93" s="35" t="s">
        <v>281</v>
      </c>
      <c r="C93" s="6"/>
      <c r="D93" s="35">
        <v>11130103</v>
      </c>
      <c r="E93" s="6"/>
      <c r="F93" s="6"/>
      <c r="G93" s="6" t="s">
        <v>246</v>
      </c>
      <c r="H93" s="7">
        <v>1</v>
      </c>
      <c r="I93" s="36">
        <v>105</v>
      </c>
      <c r="J93" s="6"/>
      <c r="K93" s="7">
        <v>1</v>
      </c>
      <c r="L93" s="36">
        <v>105</v>
      </c>
      <c r="M93" s="36">
        <f t="shared" si="3"/>
        <v>52.5</v>
      </c>
      <c r="N93" s="36">
        <f t="shared" si="4"/>
        <v>52.5</v>
      </c>
      <c r="O93" s="7"/>
      <c r="P93" s="6"/>
      <c r="Q93" s="3"/>
    </row>
    <row r="94" spans="1:17" ht="12.75">
      <c r="A94" s="4">
        <v>87</v>
      </c>
      <c r="B94" s="35" t="s">
        <v>298</v>
      </c>
      <c r="C94" s="6"/>
      <c r="D94" s="35">
        <v>11130104</v>
      </c>
      <c r="E94" s="6"/>
      <c r="F94" s="6"/>
      <c r="G94" s="6" t="s">
        <v>246</v>
      </c>
      <c r="H94" s="7">
        <v>1</v>
      </c>
      <c r="I94" s="36">
        <v>175</v>
      </c>
      <c r="J94" s="6"/>
      <c r="K94" s="7">
        <v>1</v>
      </c>
      <c r="L94" s="36">
        <v>175</v>
      </c>
      <c r="M94" s="36">
        <f t="shared" si="3"/>
        <v>87.5</v>
      </c>
      <c r="N94" s="36">
        <f t="shared" si="4"/>
        <v>87.5</v>
      </c>
      <c r="O94" s="7"/>
      <c r="P94" s="6"/>
      <c r="Q94" s="3"/>
    </row>
    <row r="95" spans="1:17" ht="12.75">
      <c r="A95" s="4">
        <v>88</v>
      </c>
      <c r="B95" s="35" t="s">
        <v>299</v>
      </c>
      <c r="C95" s="6"/>
      <c r="D95" s="35">
        <v>11130105</v>
      </c>
      <c r="E95" s="6"/>
      <c r="F95" s="6"/>
      <c r="G95" s="6" t="s">
        <v>246</v>
      </c>
      <c r="H95" s="7">
        <v>1</v>
      </c>
      <c r="I95" s="36">
        <v>150</v>
      </c>
      <c r="J95" s="6"/>
      <c r="K95" s="7">
        <v>1</v>
      </c>
      <c r="L95" s="36">
        <v>150</v>
      </c>
      <c r="M95" s="36">
        <f t="shared" si="3"/>
        <v>75</v>
      </c>
      <c r="N95" s="36">
        <f t="shared" si="4"/>
        <v>75</v>
      </c>
      <c r="O95" s="7"/>
      <c r="P95" s="6"/>
      <c r="Q95" s="3"/>
    </row>
    <row r="96" spans="1:17" ht="12.75">
      <c r="A96" s="4">
        <v>89</v>
      </c>
      <c r="B96" s="35" t="s">
        <v>300</v>
      </c>
      <c r="C96" s="6"/>
      <c r="D96" s="35">
        <v>11130106</v>
      </c>
      <c r="E96" s="6"/>
      <c r="F96" s="6"/>
      <c r="G96" s="6" t="s">
        <v>246</v>
      </c>
      <c r="H96" s="7">
        <v>1</v>
      </c>
      <c r="I96" s="36">
        <v>150</v>
      </c>
      <c r="J96" s="6"/>
      <c r="K96" s="7">
        <v>1</v>
      </c>
      <c r="L96" s="36">
        <v>150</v>
      </c>
      <c r="M96" s="36">
        <f t="shared" si="3"/>
        <v>75</v>
      </c>
      <c r="N96" s="36">
        <f t="shared" si="4"/>
        <v>75</v>
      </c>
      <c r="O96" s="7"/>
      <c r="P96" s="6"/>
      <c r="Q96" s="3"/>
    </row>
    <row r="97" spans="1:17" ht="12.75">
      <c r="A97" s="4">
        <v>90</v>
      </c>
      <c r="B97" s="35" t="s">
        <v>284</v>
      </c>
      <c r="C97" s="6"/>
      <c r="D97" s="35">
        <v>11130107</v>
      </c>
      <c r="E97" s="6"/>
      <c r="F97" s="6"/>
      <c r="G97" s="6" t="s">
        <v>246</v>
      </c>
      <c r="H97" s="7">
        <v>1</v>
      </c>
      <c r="I97" s="36">
        <v>100</v>
      </c>
      <c r="J97" s="6"/>
      <c r="K97" s="7">
        <v>1</v>
      </c>
      <c r="L97" s="36">
        <v>100</v>
      </c>
      <c r="M97" s="36">
        <f t="shared" si="3"/>
        <v>50</v>
      </c>
      <c r="N97" s="36">
        <f t="shared" si="4"/>
        <v>50</v>
      </c>
      <c r="O97" s="7"/>
      <c r="P97" s="6"/>
      <c r="Q97" s="3"/>
    </row>
    <row r="98" spans="1:17" ht="12.75">
      <c r="A98" s="4">
        <v>91</v>
      </c>
      <c r="B98" s="35" t="s">
        <v>301</v>
      </c>
      <c r="C98" s="6"/>
      <c r="D98" s="35">
        <v>11130108</v>
      </c>
      <c r="E98" s="6"/>
      <c r="F98" s="6"/>
      <c r="G98" s="6" t="s">
        <v>246</v>
      </c>
      <c r="H98" s="7">
        <v>1</v>
      </c>
      <c r="I98" s="36">
        <v>1000</v>
      </c>
      <c r="J98" s="6"/>
      <c r="K98" s="7">
        <v>1</v>
      </c>
      <c r="L98" s="36">
        <v>1000</v>
      </c>
      <c r="M98" s="36">
        <f t="shared" si="3"/>
        <v>500</v>
      </c>
      <c r="N98" s="36">
        <f t="shared" si="4"/>
        <v>500</v>
      </c>
      <c r="O98" s="7"/>
      <c r="P98" s="6"/>
      <c r="Q98" s="3"/>
    </row>
    <row r="99" spans="1:17" ht="12.75">
      <c r="A99" s="4">
        <v>92</v>
      </c>
      <c r="B99" s="35" t="s">
        <v>302</v>
      </c>
      <c r="C99" s="6"/>
      <c r="D99" s="35">
        <v>11130109</v>
      </c>
      <c r="E99" s="6"/>
      <c r="F99" s="6"/>
      <c r="G99" s="6" t="s">
        <v>246</v>
      </c>
      <c r="H99" s="7">
        <v>1</v>
      </c>
      <c r="I99" s="36">
        <v>123</v>
      </c>
      <c r="J99" s="6"/>
      <c r="K99" s="7">
        <v>1</v>
      </c>
      <c r="L99" s="36">
        <v>123</v>
      </c>
      <c r="M99" s="36">
        <f t="shared" si="3"/>
        <v>61.5</v>
      </c>
      <c r="N99" s="36">
        <f t="shared" si="4"/>
        <v>61.5</v>
      </c>
      <c r="O99" s="7"/>
      <c r="P99" s="6"/>
      <c r="Q99" s="3"/>
    </row>
    <row r="100" spans="1:17" ht="12.75">
      <c r="A100" s="4">
        <v>93</v>
      </c>
      <c r="B100" s="35" t="s">
        <v>302</v>
      </c>
      <c r="C100" s="6"/>
      <c r="D100" s="35">
        <v>11130110</v>
      </c>
      <c r="E100" s="6"/>
      <c r="F100" s="6"/>
      <c r="G100" s="6" t="s">
        <v>246</v>
      </c>
      <c r="H100" s="7">
        <v>1</v>
      </c>
      <c r="I100" s="36">
        <v>123</v>
      </c>
      <c r="J100" s="6"/>
      <c r="K100" s="7">
        <v>1</v>
      </c>
      <c r="L100" s="36">
        <v>123</v>
      </c>
      <c r="M100" s="36">
        <f t="shared" si="3"/>
        <v>61.5</v>
      </c>
      <c r="N100" s="36">
        <f t="shared" si="4"/>
        <v>61.5</v>
      </c>
      <c r="O100" s="7"/>
      <c r="P100" s="6"/>
      <c r="Q100" s="3"/>
    </row>
    <row r="101" spans="1:17" ht="12.75">
      <c r="A101" s="4">
        <v>94</v>
      </c>
      <c r="B101" s="35" t="s">
        <v>303</v>
      </c>
      <c r="C101" s="6"/>
      <c r="D101" s="35">
        <v>11130111</v>
      </c>
      <c r="E101" s="6"/>
      <c r="F101" s="6"/>
      <c r="G101" s="6" t="s">
        <v>246</v>
      </c>
      <c r="H101" s="7">
        <v>1</v>
      </c>
      <c r="I101" s="36">
        <v>157</v>
      </c>
      <c r="J101" s="6"/>
      <c r="K101" s="7">
        <v>1</v>
      </c>
      <c r="L101" s="36">
        <v>157</v>
      </c>
      <c r="M101" s="36">
        <f t="shared" si="3"/>
        <v>78.5</v>
      </c>
      <c r="N101" s="36">
        <f t="shared" si="4"/>
        <v>78.5</v>
      </c>
      <c r="O101" s="7"/>
      <c r="P101" s="6"/>
      <c r="Q101" s="3"/>
    </row>
    <row r="102" spans="1:17" ht="12.75">
      <c r="A102" s="4">
        <v>95</v>
      </c>
      <c r="B102" s="35" t="s">
        <v>287</v>
      </c>
      <c r="C102" s="6"/>
      <c r="D102" s="35">
        <v>11130114</v>
      </c>
      <c r="E102" s="6"/>
      <c r="F102" s="6"/>
      <c r="G102" s="6" t="s">
        <v>246</v>
      </c>
      <c r="H102" s="7">
        <v>1</v>
      </c>
      <c r="I102" s="36">
        <v>53</v>
      </c>
      <c r="J102" s="6"/>
      <c r="K102" s="7">
        <v>1</v>
      </c>
      <c r="L102" s="36">
        <v>53</v>
      </c>
      <c r="M102" s="36">
        <f aca="true" t="shared" si="5" ref="M102:M133">L102/2</f>
        <v>26.5</v>
      </c>
      <c r="N102" s="36">
        <f t="shared" si="4"/>
        <v>26.5</v>
      </c>
      <c r="O102" s="7"/>
      <c r="P102" s="6"/>
      <c r="Q102" s="3"/>
    </row>
    <row r="103" spans="1:17" ht="12.75">
      <c r="A103" s="4">
        <v>96</v>
      </c>
      <c r="B103" s="35" t="s">
        <v>293</v>
      </c>
      <c r="C103" s="6"/>
      <c r="D103" s="35">
        <v>11130115</v>
      </c>
      <c r="E103" s="6"/>
      <c r="F103" s="6"/>
      <c r="G103" s="6" t="s">
        <v>246</v>
      </c>
      <c r="H103" s="7">
        <v>1</v>
      </c>
      <c r="I103" s="36">
        <v>159</v>
      </c>
      <c r="J103" s="6"/>
      <c r="K103" s="7">
        <v>1</v>
      </c>
      <c r="L103" s="36">
        <v>159</v>
      </c>
      <c r="M103" s="36">
        <f t="shared" si="5"/>
        <v>79.5</v>
      </c>
      <c r="N103" s="36">
        <f t="shared" si="4"/>
        <v>79.5</v>
      </c>
      <c r="O103" s="7"/>
      <c r="P103" s="6"/>
      <c r="Q103" s="3"/>
    </row>
    <row r="104" spans="1:17" ht="12.75">
      <c r="A104" s="4">
        <v>97</v>
      </c>
      <c r="B104" s="35" t="s">
        <v>293</v>
      </c>
      <c r="C104" s="6"/>
      <c r="D104" s="35">
        <v>11130116</v>
      </c>
      <c r="E104" s="6"/>
      <c r="F104" s="6"/>
      <c r="G104" s="6" t="s">
        <v>246</v>
      </c>
      <c r="H104" s="7">
        <v>1</v>
      </c>
      <c r="I104" s="36">
        <v>159</v>
      </c>
      <c r="J104" s="6"/>
      <c r="K104" s="7">
        <v>1</v>
      </c>
      <c r="L104" s="36">
        <v>159</v>
      </c>
      <c r="M104" s="36">
        <f t="shared" si="5"/>
        <v>79.5</v>
      </c>
      <c r="N104" s="36">
        <f t="shared" si="4"/>
        <v>79.5</v>
      </c>
      <c r="O104" s="7"/>
      <c r="P104" s="6"/>
      <c r="Q104" s="3"/>
    </row>
    <row r="105" spans="1:17" ht="12.75">
      <c r="A105" s="4">
        <v>98</v>
      </c>
      <c r="B105" s="35" t="s">
        <v>304</v>
      </c>
      <c r="C105" s="6"/>
      <c r="D105" s="35">
        <v>11130120</v>
      </c>
      <c r="E105" s="6"/>
      <c r="F105" s="6"/>
      <c r="G105" s="6" t="s">
        <v>246</v>
      </c>
      <c r="H105" s="7">
        <v>1</v>
      </c>
      <c r="I105" s="36">
        <v>120</v>
      </c>
      <c r="J105" s="6"/>
      <c r="K105" s="7">
        <v>1</v>
      </c>
      <c r="L105" s="36">
        <v>120</v>
      </c>
      <c r="M105" s="36">
        <f t="shared" si="5"/>
        <v>60</v>
      </c>
      <c r="N105" s="36">
        <f t="shared" si="4"/>
        <v>60</v>
      </c>
      <c r="O105" s="7"/>
      <c r="P105" s="6"/>
      <c r="Q105" s="3"/>
    </row>
    <row r="106" spans="1:17" ht="12.75">
      <c r="A106" s="4">
        <v>99</v>
      </c>
      <c r="B106" s="35" t="s">
        <v>305</v>
      </c>
      <c r="C106" s="6"/>
      <c r="D106" s="35">
        <v>11130122</v>
      </c>
      <c r="E106" s="6"/>
      <c r="F106" s="6"/>
      <c r="G106" s="6" t="s">
        <v>246</v>
      </c>
      <c r="H106" s="7">
        <v>1</v>
      </c>
      <c r="I106" s="36">
        <v>119</v>
      </c>
      <c r="J106" s="6"/>
      <c r="K106" s="7">
        <v>1</v>
      </c>
      <c r="L106" s="36">
        <v>119</v>
      </c>
      <c r="M106" s="36">
        <f t="shared" si="5"/>
        <v>59.5</v>
      </c>
      <c r="N106" s="36">
        <f t="shared" si="4"/>
        <v>59.5</v>
      </c>
      <c r="O106" s="7"/>
      <c r="P106" s="6"/>
      <c r="Q106" s="3"/>
    </row>
    <row r="107" spans="1:17" ht="12.75">
      <c r="A107" s="4">
        <v>100</v>
      </c>
      <c r="B107" s="35" t="s">
        <v>306</v>
      </c>
      <c r="C107" s="6"/>
      <c r="D107" s="35">
        <v>11130124</v>
      </c>
      <c r="E107" s="6"/>
      <c r="F107" s="6"/>
      <c r="G107" s="6" t="s">
        <v>246</v>
      </c>
      <c r="H107" s="7">
        <v>1</v>
      </c>
      <c r="I107" s="36">
        <v>1389</v>
      </c>
      <c r="J107" s="6"/>
      <c r="K107" s="7">
        <v>1</v>
      </c>
      <c r="L107" s="36">
        <v>1389</v>
      </c>
      <c r="M107" s="36">
        <f t="shared" si="5"/>
        <v>694.5</v>
      </c>
      <c r="N107" s="36">
        <f t="shared" si="4"/>
        <v>694.5</v>
      </c>
      <c r="O107" s="7"/>
      <c r="P107" s="6"/>
      <c r="Q107" s="3"/>
    </row>
    <row r="108" spans="1:17" ht="12.75">
      <c r="A108" s="4">
        <v>101</v>
      </c>
      <c r="B108" s="35" t="s">
        <v>306</v>
      </c>
      <c r="C108" s="6"/>
      <c r="D108" s="35">
        <v>11130125</v>
      </c>
      <c r="E108" s="6"/>
      <c r="F108" s="6"/>
      <c r="G108" s="6" t="s">
        <v>246</v>
      </c>
      <c r="H108" s="7">
        <v>1</v>
      </c>
      <c r="I108" s="36">
        <v>1389</v>
      </c>
      <c r="J108" s="6"/>
      <c r="K108" s="7">
        <v>1</v>
      </c>
      <c r="L108" s="36">
        <v>1389</v>
      </c>
      <c r="M108" s="36">
        <f t="shared" si="5"/>
        <v>694.5</v>
      </c>
      <c r="N108" s="36">
        <f t="shared" si="4"/>
        <v>694.5</v>
      </c>
      <c r="O108" s="7"/>
      <c r="P108" s="6"/>
      <c r="Q108" s="3"/>
    </row>
    <row r="109" spans="1:17" ht="12.75">
      <c r="A109" s="4">
        <v>102</v>
      </c>
      <c r="B109" s="35" t="s">
        <v>306</v>
      </c>
      <c r="C109" s="6"/>
      <c r="D109" s="35">
        <v>11130126</v>
      </c>
      <c r="E109" s="6"/>
      <c r="F109" s="6"/>
      <c r="G109" s="6" t="s">
        <v>246</v>
      </c>
      <c r="H109" s="7">
        <v>1</v>
      </c>
      <c r="I109" s="36">
        <v>1348</v>
      </c>
      <c r="J109" s="6"/>
      <c r="K109" s="7">
        <v>1</v>
      </c>
      <c r="L109" s="36">
        <v>1348</v>
      </c>
      <c r="M109" s="36">
        <f t="shared" si="5"/>
        <v>674</v>
      </c>
      <c r="N109" s="36">
        <f t="shared" si="4"/>
        <v>674</v>
      </c>
      <c r="O109" s="7"/>
      <c r="P109" s="6"/>
      <c r="Q109" s="3"/>
    </row>
    <row r="110" spans="1:17" ht="12.75">
      <c r="A110" s="4">
        <v>103</v>
      </c>
      <c r="B110" s="35" t="s">
        <v>307</v>
      </c>
      <c r="C110" s="6"/>
      <c r="D110" s="35">
        <v>11130127</v>
      </c>
      <c r="E110" s="6"/>
      <c r="F110" s="6"/>
      <c r="G110" s="6" t="s">
        <v>246</v>
      </c>
      <c r="H110" s="7">
        <v>1</v>
      </c>
      <c r="I110" s="36">
        <v>1290</v>
      </c>
      <c r="J110" s="6"/>
      <c r="K110" s="7">
        <v>1</v>
      </c>
      <c r="L110" s="36">
        <v>1290</v>
      </c>
      <c r="M110" s="36">
        <f t="shared" si="5"/>
        <v>645</v>
      </c>
      <c r="N110" s="36">
        <f t="shared" si="4"/>
        <v>645</v>
      </c>
      <c r="O110" s="7"/>
      <c r="P110" s="6"/>
      <c r="Q110" s="3"/>
    </row>
    <row r="111" spans="1:17" ht="12.75">
      <c r="A111" s="4">
        <v>104</v>
      </c>
      <c r="B111" s="35" t="s">
        <v>308</v>
      </c>
      <c r="C111" s="6"/>
      <c r="D111" s="35">
        <v>11130129</v>
      </c>
      <c r="E111" s="6"/>
      <c r="F111" s="6"/>
      <c r="G111" s="6" t="s">
        <v>246</v>
      </c>
      <c r="H111" s="7">
        <v>1</v>
      </c>
      <c r="I111" s="36">
        <v>154</v>
      </c>
      <c r="J111" s="6"/>
      <c r="K111" s="7">
        <v>1</v>
      </c>
      <c r="L111" s="36">
        <v>154</v>
      </c>
      <c r="M111" s="36">
        <f t="shared" si="5"/>
        <v>77</v>
      </c>
      <c r="N111" s="36">
        <f t="shared" si="4"/>
        <v>77</v>
      </c>
      <c r="O111" s="7"/>
      <c r="P111" s="6"/>
      <c r="Q111" s="3"/>
    </row>
    <row r="112" spans="1:17" ht="12.75">
      <c r="A112" s="4">
        <v>105</v>
      </c>
      <c r="B112" s="35" t="s">
        <v>308</v>
      </c>
      <c r="C112" s="6"/>
      <c r="D112" s="35">
        <v>11130130</v>
      </c>
      <c r="E112" s="6"/>
      <c r="F112" s="6"/>
      <c r="G112" s="6" t="s">
        <v>246</v>
      </c>
      <c r="H112" s="7">
        <v>1</v>
      </c>
      <c r="I112" s="36">
        <v>154</v>
      </c>
      <c r="J112" s="6"/>
      <c r="K112" s="7">
        <v>1</v>
      </c>
      <c r="L112" s="36">
        <v>154</v>
      </c>
      <c r="M112" s="36">
        <f t="shared" si="5"/>
        <v>77</v>
      </c>
      <c r="N112" s="36">
        <f t="shared" si="4"/>
        <v>77</v>
      </c>
      <c r="O112" s="7"/>
      <c r="P112" s="6"/>
      <c r="Q112" s="3"/>
    </row>
    <row r="113" spans="1:17" ht="12.75">
      <c r="A113" s="4">
        <v>106</v>
      </c>
      <c r="B113" s="35" t="s">
        <v>309</v>
      </c>
      <c r="C113" s="6"/>
      <c r="D113" s="35">
        <v>11130133</v>
      </c>
      <c r="E113" s="6"/>
      <c r="F113" s="6"/>
      <c r="G113" s="6" t="s">
        <v>246</v>
      </c>
      <c r="H113" s="7">
        <v>1</v>
      </c>
      <c r="I113" s="36">
        <v>1120</v>
      </c>
      <c r="J113" s="6"/>
      <c r="K113" s="7">
        <v>1</v>
      </c>
      <c r="L113" s="36">
        <v>1120</v>
      </c>
      <c r="M113" s="36">
        <f t="shared" si="5"/>
        <v>560</v>
      </c>
      <c r="N113" s="36">
        <f t="shared" si="4"/>
        <v>560</v>
      </c>
      <c r="O113" s="7"/>
      <c r="P113" s="6"/>
      <c r="Q113" s="3"/>
    </row>
    <row r="114" spans="1:17" ht="12.75">
      <c r="A114" s="4">
        <v>107</v>
      </c>
      <c r="B114" s="35" t="s">
        <v>310</v>
      </c>
      <c r="C114" s="6"/>
      <c r="D114" s="35" t="s">
        <v>330</v>
      </c>
      <c r="E114" s="6"/>
      <c r="F114" s="6"/>
      <c r="G114" s="6" t="s">
        <v>246</v>
      </c>
      <c r="H114" s="7">
        <v>30</v>
      </c>
      <c r="I114" s="36">
        <v>37260</v>
      </c>
      <c r="J114" s="6"/>
      <c r="K114" s="7">
        <v>30</v>
      </c>
      <c r="L114" s="36">
        <v>37260</v>
      </c>
      <c r="M114" s="36">
        <f t="shared" si="5"/>
        <v>18630</v>
      </c>
      <c r="N114" s="36">
        <f t="shared" si="4"/>
        <v>18630</v>
      </c>
      <c r="O114" s="7"/>
      <c r="P114" s="6"/>
      <c r="Q114" s="3"/>
    </row>
    <row r="115" spans="1:17" ht="12.75">
      <c r="A115" s="4">
        <v>108</v>
      </c>
      <c r="B115" s="35" t="s">
        <v>311</v>
      </c>
      <c r="C115" s="6"/>
      <c r="D115" s="35">
        <v>11130164</v>
      </c>
      <c r="E115" s="6"/>
      <c r="F115" s="6"/>
      <c r="G115" s="6" t="s">
        <v>246</v>
      </c>
      <c r="H115" s="7">
        <v>1</v>
      </c>
      <c r="I115" s="36">
        <v>800</v>
      </c>
      <c r="J115" s="6"/>
      <c r="K115" s="7">
        <v>1</v>
      </c>
      <c r="L115" s="36">
        <v>800</v>
      </c>
      <c r="M115" s="36">
        <f t="shared" si="5"/>
        <v>400</v>
      </c>
      <c r="N115" s="36">
        <f t="shared" si="4"/>
        <v>400</v>
      </c>
      <c r="O115" s="7"/>
      <c r="P115" s="6"/>
      <c r="Q115" s="3"/>
    </row>
    <row r="116" spans="1:17" ht="12.75">
      <c r="A116" s="4">
        <v>109</v>
      </c>
      <c r="B116" s="35" t="s">
        <v>312</v>
      </c>
      <c r="C116" s="6"/>
      <c r="D116" s="35" t="s">
        <v>331</v>
      </c>
      <c r="E116" s="6"/>
      <c r="F116" s="6"/>
      <c r="G116" s="6" t="s">
        <v>246</v>
      </c>
      <c r="H116" s="7">
        <v>8</v>
      </c>
      <c r="I116" s="36">
        <v>6592</v>
      </c>
      <c r="J116" s="6"/>
      <c r="K116" s="7">
        <v>8</v>
      </c>
      <c r="L116" s="36">
        <v>6592</v>
      </c>
      <c r="M116" s="36">
        <f t="shared" si="5"/>
        <v>3296</v>
      </c>
      <c r="N116" s="36">
        <f t="shared" si="4"/>
        <v>3296</v>
      </c>
      <c r="O116" s="7"/>
      <c r="P116" s="6"/>
      <c r="Q116" s="3"/>
    </row>
    <row r="117" spans="1:17" ht="12.75">
      <c r="A117" s="4">
        <v>110</v>
      </c>
      <c r="B117" s="35" t="s">
        <v>313</v>
      </c>
      <c r="C117" s="6"/>
      <c r="D117" s="35" t="s">
        <v>332</v>
      </c>
      <c r="E117" s="6"/>
      <c r="F117" s="6"/>
      <c r="G117" s="6" t="s">
        <v>246</v>
      </c>
      <c r="H117" s="7">
        <v>3</v>
      </c>
      <c r="I117" s="36">
        <v>2355</v>
      </c>
      <c r="J117" s="6"/>
      <c r="K117" s="7">
        <v>3</v>
      </c>
      <c r="L117" s="36">
        <v>2355</v>
      </c>
      <c r="M117" s="36">
        <f t="shared" si="5"/>
        <v>1177.5</v>
      </c>
      <c r="N117" s="36">
        <f t="shared" si="4"/>
        <v>1177.5</v>
      </c>
      <c r="O117" s="7"/>
      <c r="P117" s="6"/>
      <c r="Q117" s="3"/>
    </row>
    <row r="118" spans="1:17" ht="12.75">
      <c r="A118" s="4">
        <v>111</v>
      </c>
      <c r="B118" s="35" t="s">
        <v>314</v>
      </c>
      <c r="C118" s="6"/>
      <c r="D118" s="35" t="s">
        <v>333</v>
      </c>
      <c r="E118" s="6"/>
      <c r="F118" s="6"/>
      <c r="G118" s="6" t="s">
        <v>246</v>
      </c>
      <c r="H118" s="7">
        <v>13</v>
      </c>
      <c r="I118" s="36">
        <v>7670</v>
      </c>
      <c r="J118" s="6"/>
      <c r="K118" s="7">
        <v>13</v>
      </c>
      <c r="L118" s="36">
        <v>7670</v>
      </c>
      <c r="M118" s="36">
        <f t="shared" si="5"/>
        <v>3835</v>
      </c>
      <c r="N118" s="36">
        <f t="shared" si="4"/>
        <v>3835</v>
      </c>
      <c r="O118" s="7"/>
      <c r="P118" s="6"/>
      <c r="Q118" s="3"/>
    </row>
    <row r="119" spans="1:17" ht="12.75">
      <c r="A119" s="4">
        <v>112</v>
      </c>
      <c r="B119" s="35" t="s">
        <v>315</v>
      </c>
      <c r="C119" s="6"/>
      <c r="D119" s="35" t="s">
        <v>334</v>
      </c>
      <c r="E119" s="6"/>
      <c r="F119" s="6"/>
      <c r="G119" s="6" t="s">
        <v>246</v>
      </c>
      <c r="H119" s="7">
        <v>11</v>
      </c>
      <c r="I119" s="36">
        <v>6380</v>
      </c>
      <c r="J119" s="6"/>
      <c r="K119" s="7">
        <v>11</v>
      </c>
      <c r="L119" s="36">
        <v>6380</v>
      </c>
      <c r="M119" s="36">
        <f t="shared" si="5"/>
        <v>3190</v>
      </c>
      <c r="N119" s="36">
        <f t="shared" si="4"/>
        <v>3190</v>
      </c>
      <c r="O119" s="7"/>
      <c r="P119" s="6"/>
      <c r="Q119" s="3"/>
    </row>
    <row r="120" spans="1:17" ht="12.75">
      <c r="A120" s="4">
        <v>113</v>
      </c>
      <c r="B120" s="35" t="s">
        <v>316</v>
      </c>
      <c r="C120" s="6"/>
      <c r="D120" s="35" t="s">
        <v>335</v>
      </c>
      <c r="E120" s="6"/>
      <c r="F120" s="6"/>
      <c r="G120" s="6" t="s">
        <v>246</v>
      </c>
      <c r="H120" s="7">
        <v>14</v>
      </c>
      <c r="I120" s="36">
        <v>11620</v>
      </c>
      <c r="J120" s="6"/>
      <c r="K120" s="7">
        <v>14</v>
      </c>
      <c r="L120" s="36">
        <v>11620</v>
      </c>
      <c r="M120" s="36">
        <f t="shared" si="5"/>
        <v>5810</v>
      </c>
      <c r="N120" s="36">
        <f t="shared" si="4"/>
        <v>5810</v>
      </c>
      <c r="O120" s="7"/>
      <c r="P120" s="6"/>
      <c r="Q120" s="3"/>
    </row>
    <row r="121" spans="1:17" ht="12.75">
      <c r="A121" s="4">
        <v>114</v>
      </c>
      <c r="B121" s="35" t="s">
        <v>317</v>
      </c>
      <c r="C121" s="6"/>
      <c r="D121" s="35" t="s">
        <v>336</v>
      </c>
      <c r="E121" s="6"/>
      <c r="F121" s="6"/>
      <c r="G121" s="6" t="s">
        <v>246</v>
      </c>
      <c r="H121" s="7">
        <v>13</v>
      </c>
      <c r="I121" s="36">
        <v>11700</v>
      </c>
      <c r="J121" s="6"/>
      <c r="K121" s="7">
        <v>13</v>
      </c>
      <c r="L121" s="36">
        <v>11700</v>
      </c>
      <c r="M121" s="36">
        <f t="shared" si="5"/>
        <v>5850</v>
      </c>
      <c r="N121" s="36">
        <f t="shared" si="4"/>
        <v>5850</v>
      </c>
      <c r="O121" s="7"/>
      <c r="P121" s="6"/>
      <c r="Q121" s="3"/>
    </row>
    <row r="122" spans="1:17" ht="12.75">
      <c r="A122" s="4">
        <v>115</v>
      </c>
      <c r="B122" s="35" t="s">
        <v>318</v>
      </c>
      <c r="C122" s="6"/>
      <c r="D122" s="35">
        <v>11130352</v>
      </c>
      <c r="E122" s="6"/>
      <c r="F122" s="6"/>
      <c r="G122" s="6" t="s">
        <v>246</v>
      </c>
      <c r="H122" s="7">
        <v>1</v>
      </c>
      <c r="I122" s="36">
        <v>2410</v>
      </c>
      <c r="J122" s="6"/>
      <c r="K122" s="7">
        <v>1</v>
      </c>
      <c r="L122" s="36">
        <v>2410</v>
      </c>
      <c r="M122" s="36">
        <f t="shared" si="5"/>
        <v>1205</v>
      </c>
      <c r="N122" s="36">
        <f t="shared" si="4"/>
        <v>1205</v>
      </c>
      <c r="O122" s="7"/>
      <c r="P122" s="6"/>
      <c r="Q122" s="3"/>
    </row>
    <row r="123" spans="1:17" ht="12.75">
      <c r="A123" s="4">
        <v>116</v>
      </c>
      <c r="B123" s="35" t="s">
        <v>319</v>
      </c>
      <c r="C123" s="6"/>
      <c r="D123" s="35">
        <v>11130353</v>
      </c>
      <c r="E123" s="6"/>
      <c r="F123" s="6"/>
      <c r="G123" s="6" t="s">
        <v>246</v>
      </c>
      <c r="H123" s="7">
        <v>1</v>
      </c>
      <c r="I123" s="36">
        <v>2220</v>
      </c>
      <c r="J123" s="6"/>
      <c r="K123" s="7">
        <v>1</v>
      </c>
      <c r="L123" s="36">
        <v>2220</v>
      </c>
      <c r="M123" s="36">
        <f t="shared" si="5"/>
        <v>1110</v>
      </c>
      <c r="N123" s="36">
        <f t="shared" si="4"/>
        <v>1110</v>
      </c>
      <c r="O123" s="7"/>
      <c r="P123" s="6"/>
      <c r="Q123" s="3"/>
    </row>
    <row r="124" spans="1:17" ht="12.75">
      <c r="A124" s="4">
        <v>117</v>
      </c>
      <c r="B124" s="35" t="s">
        <v>320</v>
      </c>
      <c r="C124" s="6"/>
      <c r="D124" s="35" t="s">
        <v>337</v>
      </c>
      <c r="E124" s="6"/>
      <c r="F124" s="6"/>
      <c r="G124" s="6" t="s">
        <v>246</v>
      </c>
      <c r="H124" s="7">
        <v>2</v>
      </c>
      <c r="I124" s="36">
        <v>6650</v>
      </c>
      <c r="J124" s="6"/>
      <c r="K124" s="7">
        <v>2</v>
      </c>
      <c r="L124" s="36">
        <v>6650</v>
      </c>
      <c r="M124" s="36">
        <f t="shared" si="5"/>
        <v>3325</v>
      </c>
      <c r="N124" s="36">
        <f t="shared" si="4"/>
        <v>3325</v>
      </c>
      <c r="O124" s="7"/>
      <c r="P124" s="6"/>
      <c r="Q124" s="3"/>
    </row>
    <row r="125" spans="1:17" ht="12.75">
      <c r="A125" s="4">
        <v>118</v>
      </c>
      <c r="B125" s="35" t="s">
        <v>321</v>
      </c>
      <c r="C125" s="6"/>
      <c r="D125" s="35" t="s">
        <v>338</v>
      </c>
      <c r="E125" s="6"/>
      <c r="F125" s="6"/>
      <c r="G125" s="6" t="s">
        <v>246</v>
      </c>
      <c r="H125" s="7">
        <v>2</v>
      </c>
      <c r="I125" s="36">
        <v>620</v>
      </c>
      <c r="J125" s="6"/>
      <c r="K125" s="7">
        <v>2</v>
      </c>
      <c r="L125" s="36">
        <v>620</v>
      </c>
      <c r="M125" s="36">
        <f t="shared" si="5"/>
        <v>310</v>
      </c>
      <c r="N125" s="36">
        <f t="shared" si="4"/>
        <v>310</v>
      </c>
      <c r="O125" s="7"/>
      <c r="P125" s="6"/>
      <c r="Q125" s="3"/>
    </row>
    <row r="126" spans="1:17" ht="12.75">
      <c r="A126" s="4">
        <v>119</v>
      </c>
      <c r="B126" s="35" t="s">
        <v>322</v>
      </c>
      <c r="C126" s="6"/>
      <c r="D126" s="35">
        <v>11130358</v>
      </c>
      <c r="E126" s="6"/>
      <c r="F126" s="6"/>
      <c r="G126" s="6" t="s">
        <v>246</v>
      </c>
      <c r="H126" s="7">
        <v>1</v>
      </c>
      <c r="I126" s="36">
        <v>5250</v>
      </c>
      <c r="J126" s="6"/>
      <c r="K126" s="7">
        <v>1</v>
      </c>
      <c r="L126" s="36">
        <v>5250</v>
      </c>
      <c r="M126" s="36">
        <f t="shared" si="5"/>
        <v>2625</v>
      </c>
      <c r="N126" s="36">
        <f t="shared" si="4"/>
        <v>2625</v>
      </c>
      <c r="O126" s="7"/>
      <c r="P126" s="6"/>
      <c r="Q126" s="3"/>
    </row>
    <row r="127" spans="1:17" ht="12.75">
      <c r="A127" s="4">
        <v>120</v>
      </c>
      <c r="B127" s="35" t="s">
        <v>323</v>
      </c>
      <c r="C127" s="6"/>
      <c r="D127" s="35" t="s">
        <v>339</v>
      </c>
      <c r="E127" s="6"/>
      <c r="F127" s="6"/>
      <c r="G127" s="6" t="s">
        <v>246</v>
      </c>
      <c r="H127" s="7">
        <v>2</v>
      </c>
      <c r="I127" s="36">
        <v>6638</v>
      </c>
      <c r="J127" s="6"/>
      <c r="K127" s="7">
        <v>2</v>
      </c>
      <c r="L127" s="36">
        <v>6638</v>
      </c>
      <c r="M127" s="36">
        <f t="shared" si="5"/>
        <v>3319</v>
      </c>
      <c r="N127" s="36">
        <f t="shared" si="4"/>
        <v>3319</v>
      </c>
      <c r="O127" s="7"/>
      <c r="P127" s="6"/>
      <c r="Q127" s="3"/>
    </row>
    <row r="128" spans="1:17" ht="12.75">
      <c r="A128" s="4">
        <v>121</v>
      </c>
      <c r="B128" s="35" t="s">
        <v>324</v>
      </c>
      <c r="C128" s="6"/>
      <c r="D128" s="35">
        <v>11130369</v>
      </c>
      <c r="E128" s="6"/>
      <c r="F128" s="6"/>
      <c r="G128" s="6" t="s">
        <v>246</v>
      </c>
      <c r="H128" s="7">
        <v>1</v>
      </c>
      <c r="I128" s="36">
        <v>3174</v>
      </c>
      <c r="J128" s="6"/>
      <c r="K128" s="7">
        <v>1</v>
      </c>
      <c r="L128" s="36">
        <v>3174</v>
      </c>
      <c r="M128" s="36">
        <f t="shared" si="5"/>
        <v>1587</v>
      </c>
      <c r="N128" s="36">
        <f t="shared" si="4"/>
        <v>1587</v>
      </c>
      <c r="O128" s="7"/>
      <c r="P128" s="6"/>
      <c r="Q128" s="3"/>
    </row>
    <row r="129" spans="1:17" ht="12.75">
      <c r="A129" s="4">
        <v>122</v>
      </c>
      <c r="B129" s="35" t="s">
        <v>325</v>
      </c>
      <c r="C129" s="6"/>
      <c r="D129" s="35">
        <v>11130370</v>
      </c>
      <c r="E129" s="6"/>
      <c r="F129" s="6"/>
      <c r="G129" s="6" t="s">
        <v>246</v>
      </c>
      <c r="H129" s="7">
        <v>1</v>
      </c>
      <c r="I129" s="36">
        <v>4805</v>
      </c>
      <c r="J129" s="6"/>
      <c r="K129" s="7">
        <v>1</v>
      </c>
      <c r="L129" s="36">
        <v>4805</v>
      </c>
      <c r="M129" s="36">
        <f t="shared" si="5"/>
        <v>2402.5</v>
      </c>
      <c r="N129" s="36">
        <f t="shared" si="4"/>
        <v>2402.5</v>
      </c>
      <c r="O129" s="7"/>
      <c r="P129" s="6"/>
      <c r="Q129" s="3"/>
    </row>
    <row r="130" spans="1:17" ht="12.75">
      <c r="A130" s="4">
        <v>123</v>
      </c>
      <c r="B130" s="35" t="s">
        <v>326</v>
      </c>
      <c r="C130" s="6"/>
      <c r="D130" s="35">
        <v>11130371</v>
      </c>
      <c r="E130" s="6"/>
      <c r="F130" s="6"/>
      <c r="G130" s="6" t="s">
        <v>246</v>
      </c>
      <c r="H130" s="7">
        <v>1</v>
      </c>
      <c r="I130" s="36">
        <v>3581</v>
      </c>
      <c r="J130" s="6"/>
      <c r="K130" s="7">
        <v>1</v>
      </c>
      <c r="L130" s="36">
        <v>3581</v>
      </c>
      <c r="M130" s="36">
        <f t="shared" si="5"/>
        <v>1790.5</v>
      </c>
      <c r="N130" s="36">
        <f t="shared" si="4"/>
        <v>1790.5</v>
      </c>
      <c r="O130" s="7"/>
      <c r="P130" s="6"/>
      <c r="Q130" s="3"/>
    </row>
    <row r="131" spans="1:17" ht="12.75">
      <c r="A131" s="4">
        <v>124</v>
      </c>
      <c r="B131" s="35" t="s">
        <v>327</v>
      </c>
      <c r="C131" s="6"/>
      <c r="D131" s="35">
        <v>11130372</v>
      </c>
      <c r="E131" s="6"/>
      <c r="F131" s="6"/>
      <c r="G131" s="6" t="s">
        <v>246</v>
      </c>
      <c r="H131" s="7">
        <v>1</v>
      </c>
      <c r="I131" s="36">
        <v>2300</v>
      </c>
      <c r="J131" s="6"/>
      <c r="K131" s="7">
        <v>1</v>
      </c>
      <c r="L131" s="36">
        <v>2300</v>
      </c>
      <c r="M131" s="36">
        <f t="shared" si="5"/>
        <v>1150</v>
      </c>
      <c r="N131" s="36">
        <f t="shared" si="4"/>
        <v>1150</v>
      </c>
      <c r="O131" s="7"/>
      <c r="P131" s="6"/>
      <c r="Q131" s="3"/>
    </row>
    <row r="132" spans="1:17" ht="12.75">
      <c r="A132" s="4">
        <v>125</v>
      </c>
      <c r="B132" s="35" t="s">
        <v>328</v>
      </c>
      <c r="C132" s="6"/>
      <c r="D132" s="35">
        <v>11130373</v>
      </c>
      <c r="E132" s="6"/>
      <c r="F132" s="6"/>
      <c r="G132" s="6" t="s">
        <v>246</v>
      </c>
      <c r="H132" s="7">
        <v>1</v>
      </c>
      <c r="I132" s="36">
        <v>5110</v>
      </c>
      <c r="J132" s="6"/>
      <c r="K132" s="7">
        <v>1</v>
      </c>
      <c r="L132" s="36">
        <v>5110</v>
      </c>
      <c r="M132" s="36">
        <f t="shared" si="5"/>
        <v>2555</v>
      </c>
      <c r="N132" s="36">
        <f t="shared" si="4"/>
        <v>2555</v>
      </c>
      <c r="O132" s="7"/>
      <c r="P132" s="6"/>
      <c r="Q132" s="3"/>
    </row>
    <row r="133" spans="1:17" ht="12.75">
      <c r="A133" s="4">
        <v>126</v>
      </c>
      <c r="B133" s="35" t="s">
        <v>329</v>
      </c>
      <c r="C133" s="6"/>
      <c r="D133" s="35">
        <v>11130374</v>
      </c>
      <c r="E133" s="6"/>
      <c r="F133" s="6"/>
      <c r="G133" s="6" t="s">
        <v>246</v>
      </c>
      <c r="H133" s="7">
        <v>1</v>
      </c>
      <c r="I133" s="36">
        <v>4368</v>
      </c>
      <c r="J133" s="6"/>
      <c r="K133" s="7">
        <v>1</v>
      </c>
      <c r="L133" s="36">
        <v>4368</v>
      </c>
      <c r="M133" s="36">
        <f t="shared" si="5"/>
        <v>2184</v>
      </c>
      <c r="N133" s="36">
        <f t="shared" si="4"/>
        <v>2184</v>
      </c>
      <c r="O133" s="7"/>
      <c r="P133" s="6"/>
      <c r="Q133" s="3"/>
    </row>
    <row r="134" spans="1:17" ht="12.75">
      <c r="A134" s="4">
        <v>127</v>
      </c>
      <c r="B134" s="35" t="s">
        <v>340</v>
      </c>
      <c r="C134" s="6"/>
      <c r="D134" s="35">
        <v>11130376</v>
      </c>
      <c r="E134" s="6"/>
      <c r="F134" s="6"/>
      <c r="G134" s="6" t="s">
        <v>246</v>
      </c>
      <c r="H134" s="7">
        <v>1</v>
      </c>
      <c r="I134" s="36">
        <v>5911</v>
      </c>
      <c r="J134" s="6"/>
      <c r="K134" s="7">
        <v>1</v>
      </c>
      <c r="L134" s="36">
        <v>5911</v>
      </c>
      <c r="M134" s="36">
        <f aca="true" t="shared" si="6" ref="M134:M144">L134/2</f>
        <v>2955.5</v>
      </c>
      <c r="N134" s="36">
        <f t="shared" si="4"/>
        <v>2955.5</v>
      </c>
      <c r="O134" s="7"/>
      <c r="P134" s="6"/>
      <c r="Q134" s="3"/>
    </row>
    <row r="135" spans="1:17" ht="12.75">
      <c r="A135" s="4">
        <v>128</v>
      </c>
      <c r="B135" s="35" t="s">
        <v>341</v>
      </c>
      <c r="C135" s="6"/>
      <c r="D135" s="35" t="s">
        <v>349</v>
      </c>
      <c r="E135" s="6"/>
      <c r="F135" s="6"/>
      <c r="G135" s="6" t="s">
        <v>246</v>
      </c>
      <c r="H135" s="7">
        <v>2</v>
      </c>
      <c r="I135" s="36">
        <v>3930</v>
      </c>
      <c r="J135" s="6"/>
      <c r="K135" s="7">
        <v>2</v>
      </c>
      <c r="L135" s="36">
        <v>3930</v>
      </c>
      <c r="M135" s="36">
        <f t="shared" si="6"/>
        <v>1965</v>
      </c>
      <c r="N135" s="36">
        <f t="shared" si="4"/>
        <v>1965</v>
      </c>
      <c r="O135" s="7"/>
      <c r="P135" s="6"/>
      <c r="Q135" s="3"/>
    </row>
    <row r="136" spans="1:17" ht="12.75">
      <c r="A136" s="4">
        <v>129</v>
      </c>
      <c r="B136" s="35" t="s">
        <v>342</v>
      </c>
      <c r="C136" s="6"/>
      <c r="D136" s="35" t="s">
        <v>350</v>
      </c>
      <c r="E136" s="6"/>
      <c r="F136" s="6"/>
      <c r="G136" s="6" t="s">
        <v>246</v>
      </c>
      <c r="H136" s="7">
        <v>2</v>
      </c>
      <c r="I136" s="36">
        <v>5154</v>
      </c>
      <c r="J136" s="6"/>
      <c r="K136" s="7">
        <v>2</v>
      </c>
      <c r="L136" s="36">
        <v>5154</v>
      </c>
      <c r="M136" s="36">
        <f t="shared" si="6"/>
        <v>2577</v>
      </c>
      <c r="N136" s="36">
        <f t="shared" si="4"/>
        <v>2577</v>
      </c>
      <c r="O136" s="7"/>
      <c r="P136" s="6"/>
      <c r="Q136" s="3"/>
    </row>
    <row r="137" spans="1:17" ht="12.75">
      <c r="A137" s="4">
        <v>130</v>
      </c>
      <c r="B137" s="35" t="s">
        <v>343</v>
      </c>
      <c r="C137" s="6"/>
      <c r="D137" s="35" t="s">
        <v>351</v>
      </c>
      <c r="E137" s="6"/>
      <c r="F137" s="6"/>
      <c r="G137" s="6" t="s">
        <v>246</v>
      </c>
      <c r="H137" s="7">
        <v>3</v>
      </c>
      <c r="I137" s="36">
        <v>7023</v>
      </c>
      <c r="J137" s="6"/>
      <c r="K137" s="7">
        <v>3</v>
      </c>
      <c r="L137" s="36">
        <v>7023</v>
      </c>
      <c r="M137" s="36">
        <f t="shared" si="6"/>
        <v>3511.5</v>
      </c>
      <c r="N137" s="36">
        <f t="shared" si="4"/>
        <v>3511.5</v>
      </c>
      <c r="O137" s="7"/>
      <c r="P137" s="6"/>
      <c r="Q137" s="3"/>
    </row>
    <row r="138" spans="1:17" ht="12.75">
      <c r="A138" s="4">
        <v>131</v>
      </c>
      <c r="B138" s="35" t="s">
        <v>343</v>
      </c>
      <c r="C138" s="6"/>
      <c r="D138" s="35">
        <v>11130384</v>
      </c>
      <c r="E138" s="6"/>
      <c r="F138" s="6"/>
      <c r="G138" s="6" t="s">
        <v>246</v>
      </c>
      <c r="H138" s="7">
        <v>1</v>
      </c>
      <c r="I138" s="36">
        <v>2415</v>
      </c>
      <c r="J138" s="6"/>
      <c r="K138" s="7">
        <v>1</v>
      </c>
      <c r="L138" s="36">
        <v>2415</v>
      </c>
      <c r="M138" s="36">
        <f t="shared" si="6"/>
        <v>1207.5</v>
      </c>
      <c r="N138" s="36">
        <f t="shared" si="4"/>
        <v>1207.5</v>
      </c>
      <c r="O138" s="7"/>
      <c r="P138" s="6"/>
      <c r="Q138" s="3"/>
    </row>
    <row r="139" spans="1:17" ht="12.75">
      <c r="A139" s="4">
        <v>132</v>
      </c>
      <c r="B139" s="35" t="s">
        <v>344</v>
      </c>
      <c r="C139" s="6"/>
      <c r="D139" s="35">
        <v>11130385</v>
      </c>
      <c r="E139" s="6"/>
      <c r="F139" s="6"/>
      <c r="G139" s="6" t="s">
        <v>246</v>
      </c>
      <c r="H139" s="7">
        <v>1</v>
      </c>
      <c r="I139" s="36">
        <v>5814</v>
      </c>
      <c r="J139" s="6"/>
      <c r="K139" s="7">
        <v>1</v>
      </c>
      <c r="L139" s="36">
        <v>5814</v>
      </c>
      <c r="M139" s="36">
        <f t="shared" si="6"/>
        <v>2907</v>
      </c>
      <c r="N139" s="36">
        <f t="shared" si="4"/>
        <v>2907</v>
      </c>
      <c r="O139" s="7"/>
      <c r="P139" s="6"/>
      <c r="Q139" s="3"/>
    </row>
    <row r="140" spans="1:17" ht="12.75">
      <c r="A140" s="4">
        <v>133</v>
      </c>
      <c r="B140" s="35" t="s">
        <v>345</v>
      </c>
      <c r="C140" s="6"/>
      <c r="D140" s="35">
        <v>11130386</v>
      </c>
      <c r="E140" s="6"/>
      <c r="F140" s="6"/>
      <c r="G140" s="6" t="s">
        <v>246</v>
      </c>
      <c r="H140" s="7">
        <v>1</v>
      </c>
      <c r="I140" s="36">
        <v>4968.7</v>
      </c>
      <c r="J140" s="6"/>
      <c r="K140" s="7">
        <v>1</v>
      </c>
      <c r="L140" s="36">
        <v>4968.7</v>
      </c>
      <c r="M140" s="36">
        <f t="shared" si="6"/>
        <v>2484.35</v>
      </c>
      <c r="N140" s="36">
        <f aca="true" t="shared" si="7" ref="N140:N169">L140-M140</f>
        <v>2484.35</v>
      </c>
      <c r="O140" s="7"/>
      <c r="P140" s="6"/>
      <c r="Q140" s="3"/>
    </row>
    <row r="141" spans="1:17" ht="12.75">
      <c r="A141" s="4">
        <v>134</v>
      </c>
      <c r="B141" s="35" t="s">
        <v>346</v>
      </c>
      <c r="C141" s="6"/>
      <c r="D141" s="35">
        <v>11130387</v>
      </c>
      <c r="E141" s="6"/>
      <c r="F141" s="6"/>
      <c r="G141" s="6" t="s">
        <v>246</v>
      </c>
      <c r="H141" s="7">
        <v>1</v>
      </c>
      <c r="I141" s="36">
        <v>4932</v>
      </c>
      <c r="J141" s="6"/>
      <c r="K141" s="7">
        <v>1</v>
      </c>
      <c r="L141" s="36">
        <v>4932</v>
      </c>
      <c r="M141" s="36">
        <f t="shared" si="6"/>
        <v>2466</v>
      </c>
      <c r="N141" s="36">
        <f t="shared" si="7"/>
        <v>2466</v>
      </c>
      <c r="O141" s="7"/>
      <c r="P141" s="6"/>
      <c r="Q141" s="3"/>
    </row>
    <row r="142" spans="1:17" ht="12.75">
      <c r="A142" s="4">
        <v>135</v>
      </c>
      <c r="B142" s="35" t="s">
        <v>347</v>
      </c>
      <c r="C142" s="6"/>
      <c r="D142" s="35">
        <v>11130389</v>
      </c>
      <c r="E142" s="6"/>
      <c r="F142" s="6"/>
      <c r="G142" s="6" t="s">
        <v>246</v>
      </c>
      <c r="H142" s="7">
        <v>1</v>
      </c>
      <c r="I142" s="36">
        <v>2749.1</v>
      </c>
      <c r="J142" s="6"/>
      <c r="K142" s="7">
        <v>1</v>
      </c>
      <c r="L142" s="36">
        <v>2749.1</v>
      </c>
      <c r="M142" s="36">
        <f t="shared" si="6"/>
        <v>1374.55</v>
      </c>
      <c r="N142" s="36">
        <f t="shared" si="7"/>
        <v>1374.55</v>
      </c>
      <c r="O142" s="7"/>
      <c r="P142" s="6"/>
      <c r="Q142" s="3"/>
    </row>
    <row r="143" spans="1:17" ht="12.75">
      <c r="A143" s="4">
        <v>136</v>
      </c>
      <c r="B143" s="35" t="s">
        <v>348</v>
      </c>
      <c r="C143" s="6"/>
      <c r="D143" s="35">
        <v>11130390</v>
      </c>
      <c r="E143" s="6"/>
      <c r="F143" s="6"/>
      <c r="G143" s="6" t="s">
        <v>246</v>
      </c>
      <c r="H143" s="7">
        <v>1</v>
      </c>
      <c r="I143" s="36">
        <v>5016.2</v>
      </c>
      <c r="J143" s="6"/>
      <c r="K143" s="7">
        <v>1</v>
      </c>
      <c r="L143" s="36">
        <v>5016.2</v>
      </c>
      <c r="M143" s="36">
        <f t="shared" si="6"/>
        <v>2508.1</v>
      </c>
      <c r="N143" s="36">
        <f t="shared" si="7"/>
        <v>2508.1</v>
      </c>
      <c r="O143" s="7"/>
      <c r="P143" s="6"/>
      <c r="Q143" s="3"/>
    </row>
    <row r="144" spans="1:17" ht="12.75">
      <c r="A144" s="4">
        <v>137</v>
      </c>
      <c r="B144" s="48" t="s">
        <v>373</v>
      </c>
      <c r="C144" s="6"/>
      <c r="D144" s="49">
        <v>1113147</v>
      </c>
      <c r="E144" s="6"/>
      <c r="F144" s="6"/>
      <c r="G144" s="6" t="s">
        <v>246</v>
      </c>
      <c r="H144" s="7">
        <v>1</v>
      </c>
      <c r="I144" s="50">
        <v>3957.5</v>
      </c>
      <c r="J144" s="6"/>
      <c r="K144" s="7">
        <v>1</v>
      </c>
      <c r="L144" s="50">
        <v>3957.5</v>
      </c>
      <c r="M144" s="50">
        <f t="shared" si="6"/>
        <v>1978.75</v>
      </c>
      <c r="N144" s="36">
        <f t="shared" si="7"/>
        <v>1978.75</v>
      </c>
      <c r="O144" s="7"/>
      <c r="P144" s="6"/>
      <c r="Q144" s="3"/>
    </row>
    <row r="145" spans="1:17" ht="26.25">
      <c r="A145" s="4">
        <v>138</v>
      </c>
      <c r="B145" s="88" t="s">
        <v>547</v>
      </c>
      <c r="C145" s="6"/>
      <c r="D145" s="49">
        <v>11130003</v>
      </c>
      <c r="E145" s="6"/>
      <c r="F145" s="6"/>
      <c r="G145" s="6" t="s">
        <v>246</v>
      </c>
      <c r="H145" s="7">
        <v>1</v>
      </c>
      <c r="I145" s="106">
        <v>1596</v>
      </c>
      <c r="J145" s="6"/>
      <c r="K145" s="7">
        <v>1</v>
      </c>
      <c r="L145" s="106">
        <v>1596</v>
      </c>
      <c r="M145" s="106">
        <v>798</v>
      </c>
      <c r="N145" s="36">
        <f t="shared" si="7"/>
        <v>798</v>
      </c>
      <c r="O145" s="7"/>
      <c r="P145" s="6"/>
      <c r="Q145" s="3"/>
    </row>
    <row r="146" spans="1:17" ht="15">
      <c r="A146" s="4">
        <v>139</v>
      </c>
      <c r="B146" s="107" t="s">
        <v>548</v>
      </c>
      <c r="C146" s="6"/>
      <c r="D146" s="49">
        <v>11130004</v>
      </c>
      <c r="E146" s="6"/>
      <c r="F146" s="6"/>
      <c r="G146" s="6" t="s">
        <v>246</v>
      </c>
      <c r="H146" s="7">
        <v>1</v>
      </c>
      <c r="I146" s="106">
        <v>1164</v>
      </c>
      <c r="J146" s="6"/>
      <c r="K146" s="7">
        <v>1</v>
      </c>
      <c r="L146" s="106">
        <v>1164</v>
      </c>
      <c r="M146" s="106">
        <v>582</v>
      </c>
      <c r="N146" s="36">
        <f t="shared" si="7"/>
        <v>582</v>
      </c>
      <c r="O146" s="7"/>
      <c r="P146" s="6"/>
      <c r="Q146" s="3"/>
    </row>
    <row r="147" spans="1:17" ht="26.25">
      <c r="A147" s="4">
        <v>140</v>
      </c>
      <c r="B147" s="107" t="s">
        <v>549</v>
      </c>
      <c r="C147" s="6"/>
      <c r="D147" s="91" t="s">
        <v>550</v>
      </c>
      <c r="E147" s="6"/>
      <c r="F147" s="6"/>
      <c r="G147" s="6" t="s">
        <v>246</v>
      </c>
      <c r="H147" s="7">
        <v>2</v>
      </c>
      <c r="I147" s="106">
        <v>2052</v>
      </c>
      <c r="J147" s="6"/>
      <c r="K147" s="7">
        <v>2</v>
      </c>
      <c r="L147" s="106">
        <v>2052</v>
      </c>
      <c r="M147" s="106">
        <v>1026</v>
      </c>
      <c r="N147" s="36">
        <f t="shared" si="7"/>
        <v>1026</v>
      </c>
      <c r="O147" s="7"/>
      <c r="P147" s="6"/>
      <c r="Q147" s="3"/>
    </row>
    <row r="148" spans="1:17" ht="26.25">
      <c r="A148" s="4">
        <v>141</v>
      </c>
      <c r="B148" s="107" t="s">
        <v>551</v>
      </c>
      <c r="C148" s="6"/>
      <c r="D148" s="49">
        <v>11130007</v>
      </c>
      <c r="E148" s="6"/>
      <c r="F148" s="6"/>
      <c r="G148" s="6" t="s">
        <v>246</v>
      </c>
      <c r="H148" s="7">
        <v>1</v>
      </c>
      <c r="I148" s="106">
        <v>1848</v>
      </c>
      <c r="J148" s="6"/>
      <c r="K148" s="7">
        <v>1</v>
      </c>
      <c r="L148" s="106">
        <v>1848</v>
      </c>
      <c r="M148" s="106">
        <v>924</v>
      </c>
      <c r="N148" s="36">
        <f t="shared" si="7"/>
        <v>924</v>
      </c>
      <c r="O148" s="7"/>
      <c r="P148" s="6"/>
      <c r="Q148" s="3"/>
    </row>
    <row r="149" spans="1:17" ht="15">
      <c r="A149" s="4">
        <v>142</v>
      </c>
      <c r="B149" s="107" t="s">
        <v>552</v>
      </c>
      <c r="C149" s="6"/>
      <c r="D149" s="49">
        <v>11130008</v>
      </c>
      <c r="E149" s="6"/>
      <c r="F149" s="6"/>
      <c r="G149" s="6" t="s">
        <v>246</v>
      </c>
      <c r="H149" s="7">
        <v>1</v>
      </c>
      <c r="I149" s="106">
        <v>1062</v>
      </c>
      <c r="J149" s="6"/>
      <c r="K149" s="7">
        <v>1</v>
      </c>
      <c r="L149" s="106">
        <v>1062</v>
      </c>
      <c r="M149" s="106">
        <v>531</v>
      </c>
      <c r="N149" s="36">
        <f t="shared" si="7"/>
        <v>531</v>
      </c>
      <c r="O149" s="7"/>
      <c r="P149" s="6"/>
      <c r="Q149" s="3"/>
    </row>
    <row r="150" spans="1:17" ht="26.25">
      <c r="A150" s="4">
        <v>143</v>
      </c>
      <c r="B150" s="107" t="s">
        <v>553</v>
      </c>
      <c r="C150" s="6"/>
      <c r="D150" s="49">
        <v>11130009</v>
      </c>
      <c r="E150" s="6"/>
      <c r="F150" s="6"/>
      <c r="G150" s="6" t="s">
        <v>246</v>
      </c>
      <c r="H150" s="7">
        <v>1</v>
      </c>
      <c r="I150" s="106">
        <v>1800</v>
      </c>
      <c r="J150" s="6"/>
      <c r="K150" s="7">
        <v>1</v>
      </c>
      <c r="L150" s="106">
        <v>1800</v>
      </c>
      <c r="M150" s="106">
        <v>900</v>
      </c>
      <c r="N150" s="36">
        <f t="shared" si="7"/>
        <v>900</v>
      </c>
      <c r="O150" s="7"/>
      <c r="P150" s="6"/>
      <c r="Q150" s="3"/>
    </row>
    <row r="151" spans="1:17" ht="15">
      <c r="A151" s="4">
        <v>144</v>
      </c>
      <c r="B151" s="107" t="s">
        <v>554</v>
      </c>
      <c r="C151" s="6"/>
      <c r="D151" s="49">
        <v>11130010</v>
      </c>
      <c r="E151" s="6"/>
      <c r="F151" s="6"/>
      <c r="G151" s="6" t="s">
        <v>246</v>
      </c>
      <c r="H151" s="7">
        <v>1</v>
      </c>
      <c r="I151" s="106">
        <v>5970</v>
      </c>
      <c r="J151" s="6"/>
      <c r="K151" s="7">
        <v>1</v>
      </c>
      <c r="L151" s="106">
        <v>5970</v>
      </c>
      <c r="M151" s="106">
        <v>2985</v>
      </c>
      <c r="N151" s="36">
        <f t="shared" si="7"/>
        <v>2985</v>
      </c>
      <c r="O151" s="7"/>
      <c r="P151" s="6"/>
      <c r="Q151" s="3"/>
    </row>
    <row r="152" spans="1:17" ht="15">
      <c r="A152" s="4">
        <v>145</v>
      </c>
      <c r="B152" s="107" t="s">
        <v>555</v>
      </c>
      <c r="C152" s="6"/>
      <c r="D152" s="49">
        <v>11130011</v>
      </c>
      <c r="E152" s="6"/>
      <c r="F152" s="6"/>
      <c r="G152" s="6" t="s">
        <v>246</v>
      </c>
      <c r="H152" s="7">
        <v>1</v>
      </c>
      <c r="I152" s="106">
        <v>3420</v>
      </c>
      <c r="J152" s="6"/>
      <c r="K152" s="7">
        <v>1</v>
      </c>
      <c r="L152" s="106">
        <v>3420</v>
      </c>
      <c r="M152" s="106">
        <v>1710</v>
      </c>
      <c r="N152" s="36">
        <f t="shared" si="7"/>
        <v>1710</v>
      </c>
      <c r="O152" s="7"/>
      <c r="P152" s="6"/>
      <c r="Q152" s="3"/>
    </row>
    <row r="153" spans="1:17" ht="26.25">
      <c r="A153" s="4">
        <v>146</v>
      </c>
      <c r="B153" s="107" t="s">
        <v>556</v>
      </c>
      <c r="C153" s="6"/>
      <c r="D153" s="49">
        <v>11130012</v>
      </c>
      <c r="E153" s="6"/>
      <c r="F153" s="6"/>
      <c r="G153" s="6" t="s">
        <v>246</v>
      </c>
      <c r="H153" s="7">
        <v>1</v>
      </c>
      <c r="I153" s="106">
        <v>4350</v>
      </c>
      <c r="J153" s="6"/>
      <c r="K153" s="7">
        <v>1</v>
      </c>
      <c r="L153" s="106">
        <v>4350</v>
      </c>
      <c r="M153" s="106">
        <v>2175</v>
      </c>
      <c r="N153" s="36">
        <f t="shared" si="7"/>
        <v>2175</v>
      </c>
      <c r="O153" s="7"/>
      <c r="P153" s="6"/>
      <c r="Q153" s="3"/>
    </row>
    <row r="154" spans="1:17" ht="26.25">
      <c r="A154" s="4">
        <v>147</v>
      </c>
      <c r="B154" s="107" t="s">
        <v>557</v>
      </c>
      <c r="C154" s="6"/>
      <c r="D154" s="49">
        <v>11130013</v>
      </c>
      <c r="E154" s="6"/>
      <c r="F154" s="6"/>
      <c r="G154" s="6" t="s">
        <v>246</v>
      </c>
      <c r="H154" s="7">
        <v>1</v>
      </c>
      <c r="I154" s="106">
        <v>450</v>
      </c>
      <c r="J154" s="6"/>
      <c r="K154" s="7">
        <v>1</v>
      </c>
      <c r="L154" s="106">
        <v>450</v>
      </c>
      <c r="M154" s="106">
        <v>225</v>
      </c>
      <c r="N154" s="36">
        <f t="shared" si="7"/>
        <v>225</v>
      </c>
      <c r="O154" s="7"/>
      <c r="P154" s="6"/>
      <c r="Q154" s="3"/>
    </row>
    <row r="155" spans="1:17" ht="26.25">
      <c r="A155" s="4">
        <v>148</v>
      </c>
      <c r="B155" s="107" t="s">
        <v>558</v>
      </c>
      <c r="C155" s="6"/>
      <c r="D155" s="49">
        <v>11130014</v>
      </c>
      <c r="E155" s="6"/>
      <c r="F155" s="6"/>
      <c r="G155" s="6" t="s">
        <v>246</v>
      </c>
      <c r="H155" s="7">
        <v>1</v>
      </c>
      <c r="I155" s="106">
        <v>3696</v>
      </c>
      <c r="J155" s="6"/>
      <c r="K155" s="7">
        <v>1</v>
      </c>
      <c r="L155" s="106">
        <v>3696</v>
      </c>
      <c r="M155" s="106">
        <v>1848</v>
      </c>
      <c r="N155" s="36">
        <f t="shared" si="7"/>
        <v>1848</v>
      </c>
      <c r="O155" s="7"/>
      <c r="P155" s="6"/>
      <c r="Q155" s="3"/>
    </row>
    <row r="156" spans="1:17" ht="15">
      <c r="A156" s="4">
        <v>149</v>
      </c>
      <c r="B156" s="107" t="s">
        <v>559</v>
      </c>
      <c r="C156" s="6"/>
      <c r="D156" s="49">
        <v>11130015</v>
      </c>
      <c r="E156" s="6"/>
      <c r="F156" s="6"/>
      <c r="G156" s="6" t="s">
        <v>246</v>
      </c>
      <c r="H156" s="7">
        <v>1</v>
      </c>
      <c r="I156" s="106">
        <v>2502</v>
      </c>
      <c r="J156" s="6"/>
      <c r="K156" s="7">
        <v>1</v>
      </c>
      <c r="L156" s="106">
        <v>2502</v>
      </c>
      <c r="M156" s="106">
        <v>1251</v>
      </c>
      <c r="N156" s="36">
        <f t="shared" si="7"/>
        <v>1251</v>
      </c>
      <c r="O156" s="7"/>
      <c r="P156" s="6"/>
      <c r="Q156" s="3"/>
    </row>
    <row r="157" spans="1:17" ht="26.25">
      <c r="A157" s="4">
        <v>150</v>
      </c>
      <c r="B157" s="107" t="s">
        <v>560</v>
      </c>
      <c r="C157" s="6"/>
      <c r="D157" s="49">
        <v>11130016</v>
      </c>
      <c r="E157" s="6"/>
      <c r="F157" s="6"/>
      <c r="G157" s="6" t="s">
        <v>246</v>
      </c>
      <c r="H157" s="7">
        <v>1</v>
      </c>
      <c r="I157" s="106">
        <v>1848</v>
      </c>
      <c r="J157" s="6"/>
      <c r="K157" s="7">
        <v>1</v>
      </c>
      <c r="L157" s="106">
        <v>1848</v>
      </c>
      <c r="M157" s="106">
        <v>924</v>
      </c>
      <c r="N157" s="36">
        <f t="shared" si="7"/>
        <v>924</v>
      </c>
      <c r="O157" s="7"/>
      <c r="P157" s="6"/>
      <c r="Q157" s="3"/>
    </row>
    <row r="158" spans="1:17" ht="15">
      <c r="A158" s="4">
        <v>151</v>
      </c>
      <c r="B158" s="107" t="s">
        <v>561</v>
      </c>
      <c r="C158" s="6"/>
      <c r="D158" s="49">
        <v>11130017</v>
      </c>
      <c r="E158" s="6"/>
      <c r="F158" s="6"/>
      <c r="G158" s="6" t="s">
        <v>246</v>
      </c>
      <c r="H158" s="7">
        <v>1</v>
      </c>
      <c r="I158" s="106">
        <v>1062</v>
      </c>
      <c r="J158" s="6"/>
      <c r="K158" s="7">
        <v>1</v>
      </c>
      <c r="L158" s="106">
        <v>1062</v>
      </c>
      <c r="M158" s="106">
        <v>531</v>
      </c>
      <c r="N158" s="36">
        <f t="shared" si="7"/>
        <v>531</v>
      </c>
      <c r="O158" s="7"/>
      <c r="P158" s="6"/>
      <c r="Q158" s="3"/>
    </row>
    <row r="159" spans="1:17" ht="26.25">
      <c r="A159" s="4">
        <v>152</v>
      </c>
      <c r="B159" s="107" t="s">
        <v>562</v>
      </c>
      <c r="C159" s="6"/>
      <c r="D159" s="49">
        <v>11130018</v>
      </c>
      <c r="E159" s="6"/>
      <c r="F159" s="6"/>
      <c r="G159" s="6" t="s">
        <v>246</v>
      </c>
      <c r="H159" s="7">
        <v>1</v>
      </c>
      <c r="I159" s="106">
        <v>1800</v>
      </c>
      <c r="J159" s="6"/>
      <c r="K159" s="7">
        <v>1</v>
      </c>
      <c r="L159" s="106">
        <v>1800</v>
      </c>
      <c r="M159" s="106">
        <v>900</v>
      </c>
      <c r="N159" s="36">
        <f t="shared" si="7"/>
        <v>900</v>
      </c>
      <c r="O159" s="7"/>
      <c r="P159" s="6"/>
      <c r="Q159" s="3"/>
    </row>
    <row r="160" spans="1:17" ht="15">
      <c r="A160" s="4">
        <v>153</v>
      </c>
      <c r="B160" s="107" t="s">
        <v>563</v>
      </c>
      <c r="C160" s="6"/>
      <c r="D160" s="49">
        <v>11130019</v>
      </c>
      <c r="E160" s="6"/>
      <c r="F160" s="6"/>
      <c r="G160" s="6" t="s">
        <v>246</v>
      </c>
      <c r="H160" s="7">
        <v>1</v>
      </c>
      <c r="I160" s="106">
        <v>5970</v>
      </c>
      <c r="J160" s="6"/>
      <c r="K160" s="7">
        <v>1</v>
      </c>
      <c r="L160" s="106">
        <v>5970</v>
      </c>
      <c r="M160" s="106">
        <v>2985</v>
      </c>
      <c r="N160" s="36">
        <f t="shared" si="7"/>
        <v>2985</v>
      </c>
      <c r="O160" s="7"/>
      <c r="P160" s="6"/>
      <c r="Q160" s="3"/>
    </row>
    <row r="161" spans="1:17" ht="15">
      <c r="A161" s="4">
        <v>154</v>
      </c>
      <c r="B161" s="107" t="s">
        <v>564</v>
      </c>
      <c r="C161" s="6"/>
      <c r="D161" s="49">
        <v>11130020</v>
      </c>
      <c r="E161" s="6"/>
      <c r="F161" s="6"/>
      <c r="G161" s="6" t="s">
        <v>246</v>
      </c>
      <c r="H161" s="7">
        <v>1</v>
      </c>
      <c r="I161" s="106">
        <v>3420</v>
      </c>
      <c r="J161" s="6"/>
      <c r="K161" s="7">
        <v>1</v>
      </c>
      <c r="L161" s="106">
        <v>3420</v>
      </c>
      <c r="M161" s="106">
        <v>1710</v>
      </c>
      <c r="N161" s="36">
        <f t="shared" si="7"/>
        <v>1710</v>
      </c>
      <c r="O161" s="7"/>
      <c r="P161" s="6"/>
      <c r="Q161" s="3"/>
    </row>
    <row r="162" spans="1:17" ht="26.25">
      <c r="A162" s="4">
        <v>155</v>
      </c>
      <c r="B162" s="107" t="s">
        <v>565</v>
      </c>
      <c r="C162" s="6"/>
      <c r="D162" s="49">
        <v>11130021</v>
      </c>
      <c r="E162" s="6"/>
      <c r="F162" s="6"/>
      <c r="G162" s="6" t="s">
        <v>246</v>
      </c>
      <c r="H162" s="7">
        <v>1</v>
      </c>
      <c r="I162" s="106">
        <v>4350</v>
      </c>
      <c r="J162" s="6"/>
      <c r="K162" s="7">
        <v>1</v>
      </c>
      <c r="L162" s="106">
        <v>4350</v>
      </c>
      <c r="M162" s="106">
        <v>2175</v>
      </c>
      <c r="N162" s="36">
        <f t="shared" si="7"/>
        <v>2175</v>
      </c>
      <c r="O162" s="7"/>
      <c r="P162" s="6"/>
      <c r="Q162" s="3"/>
    </row>
    <row r="163" spans="1:17" ht="26.25">
      <c r="A163" s="4">
        <v>156</v>
      </c>
      <c r="B163" s="88" t="s">
        <v>566</v>
      </c>
      <c r="C163" s="6"/>
      <c r="D163" s="49">
        <v>11130022</v>
      </c>
      <c r="E163" s="6"/>
      <c r="F163" s="6"/>
      <c r="G163" s="6" t="s">
        <v>246</v>
      </c>
      <c r="H163" s="7">
        <v>1</v>
      </c>
      <c r="I163" s="106">
        <v>450</v>
      </c>
      <c r="J163" s="6"/>
      <c r="K163" s="7">
        <v>1</v>
      </c>
      <c r="L163" s="106">
        <v>450</v>
      </c>
      <c r="M163" s="106">
        <v>225</v>
      </c>
      <c r="N163" s="36">
        <f t="shared" si="7"/>
        <v>225</v>
      </c>
      <c r="O163" s="7"/>
      <c r="P163" s="6"/>
      <c r="Q163" s="3"/>
    </row>
    <row r="164" spans="1:17" ht="26.25">
      <c r="A164" s="4">
        <v>157</v>
      </c>
      <c r="B164" s="88" t="s">
        <v>567</v>
      </c>
      <c r="C164" s="6"/>
      <c r="D164" s="49">
        <v>11130023</v>
      </c>
      <c r="E164" s="6"/>
      <c r="F164" s="6"/>
      <c r="G164" s="6" t="s">
        <v>246</v>
      </c>
      <c r="H164" s="7">
        <v>1</v>
      </c>
      <c r="I164" s="106">
        <v>3696</v>
      </c>
      <c r="J164" s="6"/>
      <c r="K164" s="7">
        <v>1</v>
      </c>
      <c r="L164" s="106">
        <v>3696</v>
      </c>
      <c r="M164" s="106">
        <v>1848</v>
      </c>
      <c r="N164" s="36">
        <f t="shared" si="7"/>
        <v>1848</v>
      </c>
      <c r="O164" s="7"/>
      <c r="P164" s="6"/>
      <c r="Q164" s="3"/>
    </row>
    <row r="165" spans="1:17" ht="15">
      <c r="A165" s="4">
        <v>158</v>
      </c>
      <c r="B165" s="88" t="s">
        <v>568</v>
      </c>
      <c r="C165" s="6"/>
      <c r="D165" s="49">
        <v>11130024</v>
      </c>
      <c r="E165" s="6"/>
      <c r="F165" s="6"/>
      <c r="G165" s="6" t="s">
        <v>246</v>
      </c>
      <c r="H165" s="7">
        <v>1</v>
      </c>
      <c r="I165" s="106">
        <v>2502</v>
      </c>
      <c r="J165" s="6"/>
      <c r="K165" s="7">
        <v>1</v>
      </c>
      <c r="L165" s="106">
        <v>2502</v>
      </c>
      <c r="M165" s="106">
        <v>1251</v>
      </c>
      <c r="N165" s="36">
        <f t="shared" si="7"/>
        <v>1251</v>
      </c>
      <c r="O165" s="7"/>
      <c r="P165" s="6"/>
      <c r="Q165" s="3"/>
    </row>
    <row r="166" spans="1:17" ht="26.25">
      <c r="A166" s="4">
        <v>159</v>
      </c>
      <c r="B166" s="88" t="s">
        <v>569</v>
      </c>
      <c r="C166" s="6"/>
      <c r="D166" s="91" t="s">
        <v>570</v>
      </c>
      <c r="E166" s="6"/>
      <c r="F166" s="6"/>
      <c r="G166" s="6" t="s">
        <v>246</v>
      </c>
      <c r="H166" s="7">
        <v>2</v>
      </c>
      <c r="I166" s="106">
        <v>7360</v>
      </c>
      <c r="J166" s="6"/>
      <c r="K166" s="7">
        <v>2</v>
      </c>
      <c r="L166" s="106">
        <v>7360</v>
      </c>
      <c r="M166" s="106">
        <v>3680</v>
      </c>
      <c r="N166" s="36">
        <f t="shared" si="7"/>
        <v>3680</v>
      </c>
      <c r="O166" s="7"/>
      <c r="P166" s="6"/>
      <c r="Q166" s="3"/>
    </row>
    <row r="167" spans="1:17" ht="26.25">
      <c r="A167" s="4">
        <v>160</v>
      </c>
      <c r="B167" s="88" t="s">
        <v>571</v>
      </c>
      <c r="C167" s="6"/>
      <c r="D167" s="49">
        <v>1113156</v>
      </c>
      <c r="E167" s="6"/>
      <c r="F167" s="6"/>
      <c r="G167" s="6" t="s">
        <v>246</v>
      </c>
      <c r="H167" s="7">
        <v>1</v>
      </c>
      <c r="I167" s="108">
        <v>4413.34</v>
      </c>
      <c r="J167" s="6"/>
      <c r="K167" s="7">
        <v>1</v>
      </c>
      <c r="L167" s="108">
        <v>4413.34</v>
      </c>
      <c r="M167" s="108">
        <v>2206.67</v>
      </c>
      <c r="N167" s="36">
        <f t="shared" si="7"/>
        <v>2206.67</v>
      </c>
      <c r="O167" s="7"/>
      <c r="P167" s="6"/>
      <c r="Q167" s="3"/>
    </row>
    <row r="168" spans="1:17" ht="15">
      <c r="A168" s="4">
        <v>161</v>
      </c>
      <c r="B168" s="88" t="s">
        <v>572</v>
      </c>
      <c r="C168" s="6"/>
      <c r="D168" s="91" t="s">
        <v>573</v>
      </c>
      <c r="E168" s="6"/>
      <c r="F168" s="6"/>
      <c r="G168" s="6" t="s">
        <v>246</v>
      </c>
      <c r="H168" s="7">
        <v>4</v>
      </c>
      <c r="I168" s="108">
        <v>22150</v>
      </c>
      <c r="J168" s="6"/>
      <c r="K168" s="7">
        <v>4</v>
      </c>
      <c r="L168" s="108">
        <v>22150</v>
      </c>
      <c r="M168" s="108">
        <v>11075</v>
      </c>
      <c r="N168" s="36">
        <f t="shared" si="7"/>
        <v>11075</v>
      </c>
      <c r="O168" s="7"/>
      <c r="P168" s="6"/>
      <c r="Q168" s="3"/>
    </row>
    <row r="169" spans="1:17" ht="15">
      <c r="A169" s="4">
        <v>162</v>
      </c>
      <c r="B169" s="88" t="s">
        <v>574</v>
      </c>
      <c r="C169" s="6"/>
      <c r="D169" s="91" t="s">
        <v>575</v>
      </c>
      <c r="E169" s="6"/>
      <c r="F169" s="6"/>
      <c r="G169" s="6" t="s">
        <v>246</v>
      </c>
      <c r="H169" s="7">
        <v>2</v>
      </c>
      <c r="I169" s="108">
        <v>5590</v>
      </c>
      <c r="J169" s="6"/>
      <c r="K169" s="7">
        <v>2</v>
      </c>
      <c r="L169" s="108">
        <v>5590</v>
      </c>
      <c r="M169" s="108">
        <v>2795</v>
      </c>
      <c r="N169" s="36">
        <f t="shared" si="7"/>
        <v>2795</v>
      </c>
      <c r="O169" s="7"/>
      <c r="P169" s="6"/>
      <c r="Q169" s="3"/>
    </row>
    <row r="170" spans="1:17" ht="12.75">
      <c r="A170" s="4">
        <v>163</v>
      </c>
      <c r="B170" s="91" t="s">
        <v>579</v>
      </c>
      <c r="C170" s="6"/>
      <c r="D170" s="49">
        <v>11130360</v>
      </c>
      <c r="E170" s="6"/>
      <c r="F170" s="6"/>
      <c r="G170" s="6" t="s">
        <v>246</v>
      </c>
      <c r="H170" s="7">
        <v>1</v>
      </c>
      <c r="I170" s="50">
        <v>3197</v>
      </c>
      <c r="J170" s="6"/>
      <c r="K170" s="7">
        <v>1</v>
      </c>
      <c r="L170" s="50">
        <v>3197</v>
      </c>
      <c r="M170" s="50">
        <f aca="true" t="shared" si="8" ref="M170:M181">L170/2</f>
        <v>1598.5</v>
      </c>
      <c r="N170" s="50">
        <v>1598.5</v>
      </c>
      <c r="O170" s="8"/>
      <c r="P170" s="6"/>
      <c r="Q170" s="3"/>
    </row>
    <row r="171" spans="1:17" ht="12.75">
      <c r="A171" s="4">
        <v>164</v>
      </c>
      <c r="B171" s="91" t="s">
        <v>580</v>
      </c>
      <c r="C171" s="6"/>
      <c r="D171" s="49">
        <v>11130361</v>
      </c>
      <c r="E171" s="6"/>
      <c r="F171" s="6"/>
      <c r="G171" s="6" t="s">
        <v>246</v>
      </c>
      <c r="H171" s="7">
        <v>1</v>
      </c>
      <c r="I171" s="50">
        <v>2897</v>
      </c>
      <c r="J171" s="6"/>
      <c r="K171" s="7">
        <v>1</v>
      </c>
      <c r="L171" s="50">
        <v>2897</v>
      </c>
      <c r="M171" s="50">
        <f t="shared" si="8"/>
        <v>1448.5</v>
      </c>
      <c r="N171" s="50">
        <v>1448.5</v>
      </c>
      <c r="O171" s="8"/>
      <c r="P171" s="6"/>
      <c r="Q171" s="3"/>
    </row>
    <row r="172" spans="1:17" ht="12.75">
      <c r="A172" s="4">
        <v>165</v>
      </c>
      <c r="B172" s="91" t="s">
        <v>581</v>
      </c>
      <c r="C172" s="6"/>
      <c r="D172" s="49">
        <v>11130362</v>
      </c>
      <c r="E172" s="6"/>
      <c r="F172" s="6"/>
      <c r="G172" s="6" t="s">
        <v>246</v>
      </c>
      <c r="H172" s="7">
        <v>1</v>
      </c>
      <c r="I172" s="50">
        <v>2497</v>
      </c>
      <c r="J172" s="6"/>
      <c r="K172" s="7">
        <v>1</v>
      </c>
      <c r="L172" s="50">
        <v>2497</v>
      </c>
      <c r="M172" s="50">
        <f t="shared" si="8"/>
        <v>1248.5</v>
      </c>
      <c r="N172" s="50">
        <v>1248.5</v>
      </c>
      <c r="O172" s="109"/>
      <c r="P172" s="6"/>
      <c r="Q172" s="3"/>
    </row>
    <row r="173" spans="1:17" ht="12.75">
      <c r="A173" s="4">
        <v>166</v>
      </c>
      <c r="B173" s="91" t="s">
        <v>582</v>
      </c>
      <c r="C173" s="6"/>
      <c r="D173" s="49">
        <v>11130363</v>
      </c>
      <c r="E173" s="6"/>
      <c r="F173" s="6"/>
      <c r="G173" s="6" t="s">
        <v>246</v>
      </c>
      <c r="H173" s="7">
        <v>1</v>
      </c>
      <c r="I173" s="50">
        <v>4787</v>
      </c>
      <c r="J173" s="6"/>
      <c r="K173" s="7">
        <v>1</v>
      </c>
      <c r="L173" s="50">
        <v>4787</v>
      </c>
      <c r="M173" s="50">
        <f t="shared" si="8"/>
        <v>2393.5</v>
      </c>
      <c r="N173" s="50">
        <v>2393.5</v>
      </c>
      <c r="O173" s="109"/>
      <c r="P173" s="6"/>
      <c r="Q173" s="3"/>
    </row>
    <row r="174" spans="1:17" ht="25.5">
      <c r="A174" s="4">
        <v>167</v>
      </c>
      <c r="B174" s="88" t="s">
        <v>583</v>
      </c>
      <c r="C174" s="6"/>
      <c r="D174" s="91" t="s">
        <v>584</v>
      </c>
      <c r="E174" s="6"/>
      <c r="F174" s="6"/>
      <c r="G174" s="6" t="s">
        <v>246</v>
      </c>
      <c r="H174" s="7">
        <v>4</v>
      </c>
      <c r="I174" s="50">
        <v>12800</v>
      </c>
      <c r="J174" s="6"/>
      <c r="K174" s="7">
        <v>4</v>
      </c>
      <c r="L174" s="50">
        <v>12800</v>
      </c>
      <c r="M174" s="50">
        <f t="shared" si="8"/>
        <v>6400</v>
      </c>
      <c r="N174" s="50">
        <v>6400</v>
      </c>
      <c r="O174" s="109"/>
      <c r="P174" s="6"/>
      <c r="Q174" s="3"/>
    </row>
    <row r="175" spans="1:17" ht="25.5">
      <c r="A175" s="4">
        <v>168</v>
      </c>
      <c r="B175" s="88" t="s">
        <v>585</v>
      </c>
      <c r="C175" s="6"/>
      <c r="D175" s="91" t="s">
        <v>586</v>
      </c>
      <c r="E175" s="6"/>
      <c r="F175" s="6"/>
      <c r="G175" s="6" t="s">
        <v>246</v>
      </c>
      <c r="H175" s="7">
        <v>4</v>
      </c>
      <c r="I175" s="50">
        <v>2500</v>
      </c>
      <c r="J175" s="6"/>
      <c r="K175" s="7">
        <v>4</v>
      </c>
      <c r="L175" s="50">
        <v>2500</v>
      </c>
      <c r="M175" s="50">
        <f t="shared" si="8"/>
        <v>1250</v>
      </c>
      <c r="N175" s="50">
        <v>1250</v>
      </c>
      <c r="O175" s="109"/>
      <c r="P175" s="6"/>
      <c r="Q175" s="3"/>
    </row>
    <row r="176" spans="1:17" ht="25.5">
      <c r="A176" s="4">
        <v>169</v>
      </c>
      <c r="B176" s="88" t="s">
        <v>587</v>
      </c>
      <c r="C176" s="6"/>
      <c r="D176" s="91" t="s">
        <v>588</v>
      </c>
      <c r="E176" s="6"/>
      <c r="F176" s="6"/>
      <c r="G176" s="6" t="s">
        <v>246</v>
      </c>
      <c r="H176" s="7">
        <v>35</v>
      </c>
      <c r="I176" s="50">
        <v>5143</v>
      </c>
      <c r="J176" s="6"/>
      <c r="K176" s="7">
        <v>35</v>
      </c>
      <c r="L176" s="50">
        <v>5143</v>
      </c>
      <c r="M176" s="50">
        <f t="shared" si="8"/>
        <v>2571.5</v>
      </c>
      <c r="N176" s="50">
        <v>2571.5</v>
      </c>
      <c r="O176" s="109"/>
      <c r="P176" s="6"/>
      <c r="Q176" s="3"/>
    </row>
    <row r="177" spans="1:17" ht="25.5">
      <c r="A177" s="4">
        <v>170</v>
      </c>
      <c r="B177" s="88" t="s">
        <v>587</v>
      </c>
      <c r="C177" s="6"/>
      <c r="D177" s="91" t="s">
        <v>589</v>
      </c>
      <c r="E177" s="6"/>
      <c r="F177" s="6"/>
      <c r="G177" s="6" t="s">
        <v>246</v>
      </c>
      <c r="H177" s="7">
        <v>34</v>
      </c>
      <c r="I177" s="50">
        <v>4726</v>
      </c>
      <c r="J177" s="6"/>
      <c r="K177" s="7">
        <v>34</v>
      </c>
      <c r="L177" s="50">
        <v>4726</v>
      </c>
      <c r="M177" s="50">
        <f t="shared" si="8"/>
        <v>2363</v>
      </c>
      <c r="N177" s="50">
        <v>2363</v>
      </c>
      <c r="O177" s="109"/>
      <c r="P177" s="6"/>
      <c r="Q177" s="3"/>
    </row>
    <row r="178" spans="1:17" ht="25.5">
      <c r="A178" s="4">
        <v>171</v>
      </c>
      <c r="B178" s="88" t="s">
        <v>590</v>
      </c>
      <c r="C178" s="6"/>
      <c r="D178" s="49">
        <v>1113106</v>
      </c>
      <c r="E178" s="6"/>
      <c r="F178" s="6"/>
      <c r="G178" s="6" t="s">
        <v>246</v>
      </c>
      <c r="H178" s="7">
        <v>1</v>
      </c>
      <c r="I178" s="50">
        <v>1303</v>
      </c>
      <c r="J178" s="6"/>
      <c r="K178" s="7">
        <v>1</v>
      </c>
      <c r="L178" s="50">
        <v>1303</v>
      </c>
      <c r="M178" s="50">
        <f t="shared" si="8"/>
        <v>651.5</v>
      </c>
      <c r="N178" s="50">
        <v>651.5</v>
      </c>
      <c r="O178" s="109"/>
      <c r="P178" s="6"/>
      <c r="Q178" s="3"/>
    </row>
    <row r="179" spans="1:17" ht="25.5">
      <c r="A179" s="4">
        <v>172</v>
      </c>
      <c r="B179" s="88" t="s">
        <v>591</v>
      </c>
      <c r="C179" s="6"/>
      <c r="D179" s="49">
        <v>1113107</v>
      </c>
      <c r="E179" s="6"/>
      <c r="F179" s="6"/>
      <c r="G179" s="6" t="s">
        <v>246</v>
      </c>
      <c r="H179" s="7">
        <v>1</v>
      </c>
      <c r="I179" s="50">
        <v>1688</v>
      </c>
      <c r="J179" s="6"/>
      <c r="K179" s="7">
        <v>1</v>
      </c>
      <c r="L179" s="50">
        <v>1688</v>
      </c>
      <c r="M179" s="50">
        <f t="shared" si="8"/>
        <v>844</v>
      </c>
      <c r="N179" s="50">
        <v>844</v>
      </c>
      <c r="O179" s="109"/>
      <c r="P179" s="6"/>
      <c r="Q179" s="3"/>
    </row>
    <row r="180" spans="1:17" ht="25.5">
      <c r="A180" s="4">
        <v>173</v>
      </c>
      <c r="B180" s="88" t="s">
        <v>592</v>
      </c>
      <c r="C180" s="6"/>
      <c r="D180" s="91" t="s">
        <v>593</v>
      </c>
      <c r="E180" s="6"/>
      <c r="F180" s="6"/>
      <c r="G180" s="6" t="s">
        <v>246</v>
      </c>
      <c r="H180" s="7">
        <v>33</v>
      </c>
      <c r="I180" s="50">
        <v>3405.05</v>
      </c>
      <c r="J180" s="6"/>
      <c r="K180" s="7">
        <v>33</v>
      </c>
      <c r="L180" s="50">
        <v>3405.05</v>
      </c>
      <c r="M180" s="50">
        <f t="shared" si="8"/>
        <v>1702.525</v>
      </c>
      <c r="N180" s="50">
        <v>1702.525</v>
      </c>
      <c r="O180" s="109"/>
      <c r="P180" s="6"/>
      <c r="Q180" s="3"/>
    </row>
    <row r="181" spans="1:17" ht="25.5">
      <c r="A181" s="4">
        <v>174</v>
      </c>
      <c r="B181" s="88" t="s">
        <v>594</v>
      </c>
      <c r="C181" s="6"/>
      <c r="D181" s="91" t="s">
        <v>595</v>
      </c>
      <c r="E181" s="6"/>
      <c r="F181" s="6"/>
      <c r="G181" s="6" t="s">
        <v>246</v>
      </c>
      <c r="H181" s="7">
        <v>6</v>
      </c>
      <c r="I181" s="50">
        <v>671.3</v>
      </c>
      <c r="J181" s="6"/>
      <c r="K181" s="7">
        <v>6</v>
      </c>
      <c r="L181" s="50">
        <v>671.3</v>
      </c>
      <c r="M181" s="50">
        <f t="shared" si="8"/>
        <v>335.65</v>
      </c>
      <c r="N181" s="50">
        <v>335.65</v>
      </c>
      <c r="O181" s="109"/>
      <c r="P181" s="6"/>
      <c r="Q181" s="3"/>
    </row>
    <row r="182" spans="1:17" ht="12.75">
      <c r="A182" s="141" t="s">
        <v>27</v>
      </c>
      <c r="B182" s="141"/>
      <c r="C182" s="141"/>
      <c r="D182" s="141"/>
      <c r="E182" s="141"/>
      <c r="F182" s="141"/>
      <c r="G182" s="142"/>
      <c r="H182" s="104">
        <f>SUM(H8:H181)</f>
        <v>382</v>
      </c>
      <c r="I182" s="105">
        <f>SUM(I8:I181)</f>
        <v>366900.43</v>
      </c>
      <c r="J182" s="30"/>
      <c r="K182" s="104">
        <f>SUM(K8:K181)</f>
        <v>382</v>
      </c>
      <c r="L182" s="105">
        <f>SUM(L8:L181)</f>
        <v>366900.43</v>
      </c>
      <c r="M182" s="105">
        <f>SUM(M8:M181)</f>
        <v>183450.215</v>
      </c>
      <c r="N182" s="105">
        <f>SUM(N8:N181)</f>
        <v>183450.215</v>
      </c>
      <c r="O182" s="31"/>
      <c r="P182" s="24"/>
      <c r="Q182" s="3"/>
    </row>
  </sheetData>
  <sheetProtection/>
  <mergeCells count="24">
    <mergeCell ref="A1:C1"/>
    <mergeCell ref="A2:A6"/>
    <mergeCell ref="B2:B6"/>
    <mergeCell ref="C2:C6"/>
    <mergeCell ref="D2:F3"/>
    <mergeCell ref="G2:G6"/>
    <mergeCell ref="Q5:Q6"/>
    <mergeCell ref="H2:I4"/>
    <mergeCell ref="J2:J6"/>
    <mergeCell ref="K2:O4"/>
    <mergeCell ref="P2:P6"/>
    <mergeCell ref="Q2:Q3"/>
    <mergeCell ref="H5:H6"/>
    <mergeCell ref="I5:I6"/>
    <mergeCell ref="L1:P1"/>
    <mergeCell ref="A182:G182"/>
    <mergeCell ref="K5:K6"/>
    <mergeCell ref="L5:L6"/>
    <mergeCell ref="M5:M6"/>
    <mergeCell ref="N5:N6"/>
    <mergeCell ref="O5:O6"/>
    <mergeCell ref="D4:D6"/>
    <mergeCell ref="E4:E6"/>
    <mergeCell ref="F4:F6"/>
  </mergeCells>
  <printOptions/>
  <pageMargins left="0.31496062992125984" right="0.31496062992125984" top="0.34" bottom="0.16" header="0.2" footer="0.16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M32"/>
  <sheetViews>
    <sheetView tabSelected="1" view="pageLayout" workbookViewId="0" topLeftCell="A13">
      <selection activeCell="G29" sqref="G29"/>
    </sheetView>
  </sheetViews>
  <sheetFormatPr defaultColWidth="9.00390625" defaultRowHeight="12.75"/>
  <cols>
    <col min="1" max="1" width="9.125" style="1" customWidth="1"/>
    <col min="2" max="2" width="10.125" style="1" customWidth="1"/>
    <col min="3" max="3" width="45.625" style="1" customWidth="1"/>
    <col min="4" max="4" width="17.125" style="1" customWidth="1"/>
    <col min="5" max="5" width="9.125" style="1" customWidth="1"/>
    <col min="6" max="6" width="5.875" style="1" customWidth="1"/>
    <col min="7" max="7" width="9.625" style="1" bestFit="1" customWidth="1"/>
    <col min="8" max="8" width="11.625" style="1" customWidth="1"/>
    <col min="9" max="9" width="5.375" style="1" customWidth="1"/>
    <col min="10" max="10" width="9.625" style="1" bestFit="1" customWidth="1"/>
    <col min="11" max="11" width="12.25390625" style="1" customWidth="1"/>
    <col min="12" max="16384" width="9.125" style="1" customWidth="1"/>
  </cols>
  <sheetData>
    <row r="1" spans="1:13" ht="32.25" customHeight="1">
      <c r="A1" s="148" t="s">
        <v>28</v>
      </c>
      <c r="B1" s="148" t="s">
        <v>29</v>
      </c>
      <c r="C1" s="148" t="s">
        <v>19</v>
      </c>
      <c r="D1" s="148"/>
      <c r="E1" s="144" t="s">
        <v>20</v>
      </c>
      <c r="F1" s="148" t="s">
        <v>3</v>
      </c>
      <c r="G1" s="148"/>
      <c r="H1" s="148"/>
      <c r="I1" s="148" t="s">
        <v>31</v>
      </c>
      <c r="J1" s="148"/>
      <c r="K1" s="148"/>
      <c r="L1" s="148" t="s">
        <v>21</v>
      </c>
      <c r="M1" s="148"/>
    </row>
    <row r="2" spans="1:13" ht="38.25">
      <c r="A2" s="148"/>
      <c r="B2" s="148"/>
      <c r="C2" s="11" t="s">
        <v>22</v>
      </c>
      <c r="D2" s="4" t="s">
        <v>30</v>
      </c>
      <c r="E2" s="144"/>
      <c r="F2" s="11" t="s">
        <v>23</v>
      </c>
      <c r="G2" s="11" t="s">
        <v>24</v>
      </c>
      <c r="H2" s="11" t="s">
        <v>25</v>
      </c>
      <c r="I2" s="11" t="s">
        <v>23</v>
      </c>
      <c r="J2" s="11" t="s">
        <v>26</v>
      </c>
      <c r="K2" s="11" t="s">
        <v>25</v>
      </c>
      <c r="L2" s="148"/>
      <c r="M2" s="148"/>
    </row>
    <row r="3" spans="1:13" ht="12.7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3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55">
        <v>12</v>
      </c>
      <c r="M3" s="155"/>
    </row>
    <row r="4" spans="1:13" ht="15">
      <c r="A4" s="4">
        <v>1</v>
      </c>
      <c r="B4" s="4">
        <v>1513</v>
      </c>
      <c r="C4" s="33" t="s">
        <v>352</v>
      </c>
      <c r="D4" s="4"/>
      <c r="E4" s="4" t="s">
        <v>246</v>
      </c>
      <c r="F4" s="25">
        <v>1</v>
      </c>
      <c r="G4" s="42">
        <v>95</v>
      </c>
      <c r="H4" s="42">
        <v>95</v>
      </c>
      <c r="I4" s="25">
        <v>1</v>
      </c>
      <c r="J4" s="42">
        <v>95</v>
      </c>
      <c r="K4" s="42">
        <v>95</v>
      </c>
      <c r="L4" s="153"/>
      <c r="M4" s="154"/>
    </row>
    <row r="5" spans="1:13" ht="15">
      <c r="A5" s="4">
        <v>2</v>
      </c>
      <c r="B5" s="4">
        <v>1513</v>
      </c>
      <c r="C5" s="41" t="s">
        <v>353</v>
      </c>
      <c r="D5" s="4"/>
      <c r="E5" s="4" t="s">
        <v>246</v>
      </c>
      <c r="F5" s="25">
        <v>1</v>
      </c>
      <c r="G5" s="43">
        <v>143.35</v>
      </c>
      <c r="H5" s="43">
        <v>143.35</v>
      </c>
      <c r="I5" s="25">
        <v>1</v>
      </c>
      <c r="J5" s="43">
        <v>143.35</v>
      </c>
      <c r="K5" s="43">
        <v>143.35</v>
      </c>
      <c r="L5" s="153"/>
      <c r="M5" s="154"/>
    </row>
    <row r="6" spans="1:13" ht="15">
      <c r="A6" s="4">
        <v>3</v>
      </c>
      <c r="B6" s="4">
        <v>1513</v>
      </c>
      <c r="C6" s="41" t="s">
        <v>354</v>
      </c>
      <c r="D6" s="4"/>
      <c r="E6" s="4" t="s">
        <v>246</v>
      </c>
      <c r="F6" s="25">
        <v>1</v>
      </c>
      <c r="G6" s="44">
        <v>75</v>
      </c>
      <c r="H6" s="44">
        <v>75</v>
      </c>
      <c r="I6" s="25">
        <v>1</v>
      </c>
      <c r="J6" s="44">
        <v>75</v>
      </c>
      <c r="K6" s="44">
        <v>75</v>
      </c>
      <c r="L6" s="153"/>
      <c r="M6" s="154"/>
    </row>
    <row r="7" spans="1:13" ht="12.75">
      <c r="A7" s="4">
        <v>4</v>
      </c>
      <c r="B7" s="4">
        <v>1513</v>
      </c>
      <c r="C7" s="81" t="s">
        <v>400</v>
      </c>
      <c r="D7" s="4"/>
      <c r="E7" s="4" t="s">
        <v>246</v>
      </c>
      <c r="F7" s="82">
        <v>3</v>
      </c>
      <c r="G7" s="83">
        <f>H7/F7</f>
        <v>3861.15</v>
      </c>
      <c r="H7" s="83">
        <v>11583.45</v>
      </c>
      <c r="I7" s="82">
        <v>3</v>
      </c>
      <c r="J7" s="83">
        <f>K7/I7</f>
        <v>3861.15</v>
      </c>
      <c r="K7" s="83">
        <v>11583.45</v>
      </c>
      <c r="L7" s="153"/>
      <c r="M7" s="154"/>
    </row>
    <row r="8" spans="1:13" ht="12.75">
      <c r="A8" s="4">
        <v>5</v>
      </c>
      <c r="B8" s="4">
        <v>1513</v>
      </c>
      <c r="C8" s="81" t="s">
        <v>401</v>
      </c>
      <c r="D8" s="4"/>
      <c r="E8" s="4" t="s">
        <v>246</v>
      </c>
      <c r="F8" s="82">
        <v>1</v>
      </c>
      <c r="G8" s="83">
        <f aca="true" t="shared" si="0" ref="G8:G17">H8/F8</f>
        <v>2821.77</v>
      </c>
      <c r="H8" s="83">
        <v>2821.77</v>
      </c>
      <c r="I8" s="82">
        <v>1</v>
      </c>
      <c r="J8" s="83">
        <f aca="true" t="shared" si="1" ref="J8:J17">K8/I8</f>
        <v>2821.77</v>
      </c>
      <c r="K8" s="83">
        <v>2821.77</v>
      </c>
      <c r="L8" s="153"/>
      <c r="M8" s="154"/>
    </row>
    <row r="9" spans="1:13" ht="12.75">
      <c r="A9" s="4">
        <v>6</v>
      </c>
      <c r="B9" s="4">
        <v>1513</v>
      </c>
      <c r="C9" s="81" t="s">
        <v>402</v>
      </c>
      <c r="D9" s="4"/>
      <c r="E9" s="4" t="s">
        <v>246</v>
      </c>
      <c r="F9" s="82">
        <v>1</v>
      </c>
      <c r="G9" s="83">
        <f t="shared" si="0"/>
        <v>632.5</v>
      </c>
      <c r="H9" s="83">
        <v>632.5</v>
      </c>
      <c r="I9" s="82">
        <v>1</v>
      </c>
      <c r="J9" s="83">
        <f t="shared" si="1"/>
        <v>632.5</v>
      </c>
      <c r="K9" s="83">
        <v>632.5</v>
      </c>
      <c r="L9" s="153"/>
      <c r="M9" s="154"/>
    </row>
    <row r="10" spans="1:13" ht="12.75">
      <c r="A10" s="4">
        <v>7</v>
      </c>
      <c r="B10" s="4">
        <v>1513</v>
      </c>
      <c r="C10" s="81" t="s">
        <v>403</v>
      </c>
      <c r="D10" s="4"/>
      <c r="E10" s="4" t="s">
        <v>246</v>
      </c>
      <c r="F10" s="82">
        <v>1</v>
      </c>
      <c r="G10" s="83">
        <f t="shared" si="0"/>
        <v>81</v>
      </c>
      <c r="H10" s="83">
        <v>81</v>
      </c>
      <c r="I10" s="82">
        <v>1</v>
      </c>
      <c r="J10" s="83">
        <f t="shared" si="1"/>
        <v>81</v>
      </c>
      <c r="K10" s="83">
        <v>81</v>
      </c>
      <c r="L10" s="153"/>
      <c r="M10" s="154"/>
    </row>
    <row r="11" spans="1:13" ht="12.75">
      <c r="A11" s="4">
        <v>8</v>
      </c>
      <c r="B11" s="4">
        <v>1513</v>
      </c>
      <c r="C11" s="81" t="s">
        <v>404</v>
      </c>
      <c r="D11" s="4"/>
      <c r="E11" s="4" t="s">
        <v>246</v>
      </c>
      <c r="F11" s="82">
        <v>1</v>
      </c>
      <c r="G11" s="83">
        <f t="shared" si="0"/>
        <v>4679.16</v>
      </c>
      <c r="H11" s="82">
        <v>4679.16</v>
      </c>
      <c r="I11" s="82">
        <v>1</v>
      </c>
      <c r="J11" s="83">
        <f t="shared" si="1"/>
        <v>4679.16</v>
      </c>
      <c r="K11" s="82">
        <v>4679.16</v>
      </c>
      <c r="L11" s="153"/>
      <c r="M11" s="154"/>
    </row>
    <row r="12" spans="1:13" ht="12.75">
      <c r="A12" s="4">
        <v>9</v>
      </c>
      <c r="B12" s="4">
        <v>1513</v>
      </c>
      <c r="C12" s="81" t="s">
        <v>405</v>
      </c>
      <c r="D12" s="4"/>
      <c r="E12" s="4" t="s">
        <v>246</v>
      </c>
      <c r="F12" s="82">
        <v>1</v>
      </c>
      <c r="G12" s="83">
        <f t="shared" si="0"/>
        <v>5264.51</v>
      </c>
      <c r="H12" s="83">
        <v>5264.51</v>
      </c>
      <c r="I12" s="82">
        <v>1</v>
      </c>
      <c r="J12" s="83">
        <f t="shared" si="1"/>
        <v>5264.51</v>
      </c>
      <c r="K12" s="83">
        <v>5264.51</v>
      </c>
      <c r="L12" s="153"/>
      <c r="M12" s="154"/>
    </row>
    <row r="13" spans="1:13" ht="12.75">
      <c r="A13" s="4">
        <v>10</v>
      </c>
      <c r="B13" s="4">
        <v>1513</v>
      </c>
      <c r="C13" s="81" t="s">
        <v>406</v>
      </c>
      <c r="D13" s="4"/>
      <c r="E13" s="4" t="s">
        <v>246</v>
      </c>
      <c r="F13" s="82">
        <v>1</v>
      </c>
      <c r="G13" s="83">
        <f t="shared" si="0"/>
        <v>5885</v>
      </c>
      <c r="H13" s="83">
        <v>5885</v>
      </c>
      <c r="I13" s="82">
        <v>1</v>
      </c>
      <c r="J13" s="83">
        <f t="shared" si="1"/>
        <v>5885</v>
      </c>
      <c r="K13" s="83">
        <v>5885</v>
      </c>
      <c r="L13" s="153"/>
      <c r="M13" s="154"/>
    </row>
    <row r="14" spans="1:13" ht="12.75">
      <c r="A14" s="4">
        <v>11</v>
      </c>
      <c r="B14" s="4">
        <v>1513</v>
      </c>
      <c r="C14" s="81" t="s">
        <v>407</v>
      </c>
      <c r="D14" s="4"/>
      <c r="E14" s="4" t="s">
        <v>246</v>
      </c>
      <c r="F14" s="82">
        <v>1</v>
      </c>
      <c r="G14" s="83">
        <f t="shared" si="0"/>
        <v>5774</v>
      </c>
      <c r="H14" s="83">
        <v>5774</v>
      </c>
      <c r="I14" s="82">
        <v>1</v>
      </c>
      <c r="J14" s="83">
        <f t="shared" si="1"/>
        <v>5774</v>
      </c>
      <c r="K14" s="83">
        <v>5774</v>
      </c>
      <c r="L14" s="153"/>
      <c r="M14" s="154"/>
    </row>
    <row r="15" spans="1:13" ht="25.5">
      <c r="A15" s="4">
        <v>12</v>
      </c>
      <c r="B15" s="4">
        <v>1513</v>
      </c>
      <c r="C15" s="81" t="s">
        <v>408</v>
      </c>
      <c r="D15" s="4"/>
      <c r="E15" s="4" t="s">
        <v>246</v>
      </c>
      <c r="F15" s="82">
        <v>3</v>
      </c>
      <c r="G15" s="83">
        <f t="shared" si="0"/>
        <v>1755.6000000000001</v>
      </c>
      <c r="H15" s="83">
        <v>5266.8</v>
      </c>
      <c r="I15" s="82">
        <v>3</v>
      </c>
      <c r="J15" s="83">
        <f t="shared" si="1"/>
        <v>1755.6000000000001</v>
      </c>
      <c r="K15" s="83">
        <v>5266.8</v>
      </c>
      <c r="L15" s="153"/>
      <c r="M15" s="154"/>
    </row>
    <row r="16" spans="1:13" ht="12.75">
      <c r="A16" s="4">
        <v>13</v>
      </c>
      <c r="B16" s="4">
        <v>1513</v>
      </c>
      <c r="C16" s="81" t="s">
        <v>409</v>
      </c>
      <c r="D16" s="4"/>
      <c r="E16" s="4" t="s">
        <v>246</v>
      </c>
      <c r="F16" s="82">
        <v>1</v>
      </c>
      <c r="G16" s="83">
        <f t="shared" si="0"/>
        <v>1208.33</v>
      </c>
      <c r="H16" s="83">
        <v>1208.33</v>
      </c>
      <c r="I16" s="82">
        <v>1</v>
      </c>
      <c r="J16" s="83">
        <f t="shared" si="1"/>
        <v>1208.33</v>
      </c>
      <c r="K16" s="83">
        <v>1208.33</v>
      </c>
      <c r="L16" s="153"/>
      <c r="M16" s="154"/>
    </row>
    <row r="17" spans="1:13" ht="12.75">
      <c r="A17" s="4">
        <v>14</v>
      </c>
      <c r="B17" s="4">
        <v>1513</v>
      </c>
      <c r="C17" s="81" t="s">
        <v>410</v>
      </c>
      <c r="D17" s="4"/>
      <c r="E17" s="4" t="s">
        <v>246</v>
      </c>
      <c r="F17" s="82">
        <v>1</v>
      </c>
      <c r="G17" s="83">
        <f t="shared" si="0"/>
        <v>225</v>
      </c>
      <c r="H17" s="83">
        <v>225</v>
      </c>
      <c r="I17" s="82">
        <v>1</v>
      </c>
      <c r="J17" s="83">
        <f t="shared" si="1"/>
        <v>225</v>
      </c>
      <c r="K17" s="83">
        <v>225</v>
      </c>
      <c r="L17" s="153"/>
      <c r="M17" s="154"/>
    </row>
    <row r="18" spans="1:13" ht="14.25">
      <c r="A18" s="150" t="s">
        <v>391</v>
      </c>
      <c r="B18" s="151"/>
      <c r="C18" s="64"/>
      <c r="D18" s="5"/>
      <c r="E18" s="5"/>
      <c r="F18" s="63">
        <f aca="true" t="shared" si="2" ref="F18:K18">SUM(F4:F17)</f>
        <v>18</v>
      </c>
      <c r="G18" s="65">
        <f t="shared" si="2"/>
        <v>32501.370000000003</v>
      </c>
      <c r="H18" s="65">
        <f t="shared" si="2"/>
        <v>43734.87000000001</v>
      </c>
      <c r="I18" s="63">
        <f t="shared" si="2"/>
        <v>18</v>
      </c>
      <c r="J18" s="65">
        <f t="shared" si="2"/>
        <v>32501.370000000003</v>
      </c>
      <c r="K18" s="65">
        <f t="shared" si="2"/>
        <v>43734.87000000001</v>
      </c>
      <c r="L18" s="52"/>
      <c r="M18" s="25"/>
    </row>
    <row r="19" spans="1:13" ht="15">
      <c r="A19" s="4">
        <v>1</v>
      </c>
      <c r="B19" s="4">
        <v>1812</v>
      </c>
      <c r="C19" s="33" t="s">
        <v>355</v>
      </c>
      <c r="D19" s="4"/>
      <c r="E19" s="4" t="s">
        <v>246</v>
      </c>
      <c r="F19" s="46">
        <v>2</v>
      </c>
      <c r="G19" s="4">
        <f>H19/F19</f>
        <v>76.5</v>
      </c>
      <c r="H19" s="47">
        <v>153</v>
      </c>
      <c r="I19" s="46">
        <v>2</v>
      </c>
      <c r="J19" s="4">
        <f>K19/I19</f>
        <v>76.5</v>
      </c>
      <c r="K19" s="47">
        <v>153</v>
      </c>
      <c r="L19" s="153"/>
      <c r="M19" s="154"/>
    </row>
    <row r="20" spans="1:13" ht="15">
      <c r="A20" s="4">
        <v>2</v>
      </c>
      <c r="B20" s="4">
        <v>1812</v>
      </c>
      <c r="C20" s="33" t="s">
        <v>356</v>
      </c>
      <c r="D20" s="4"/>
      <c r="E20" s="4" t="s">
        <v>246</v>
      </c>
      <c r="F20" s="46">
        <v>1</v>
      </c>
      <c r="G20" s="4">
        <f aca="true" t="shared" si="3" ref="G20:G26">H20/F20</f>
        <v>50</v>
      </c>
      <c r="H20" s="47">
        <v>50</v>
      </c>
      <c r="I20" s="46">
        <v>1</v>
      </c>
      <c r="J20" s="4">
        <f aca="true" t="shared" si="4" ref="J20:J26">K20/I20</f>
        <v>50</v>
      </c>
      <c r="K20" s="47">
        <v>50</v>
      </c>
      <c r="L20" s="153"/>
      <c r="M20" s="154"/>
    </row>
    <row r="21" spans="1:13" ht="15">
      <c r="A21" s="4">
        <v>3</v>
      </c>
      <c r="B21" s="4">
        <v>1812</v>
      </c>
      <c r="C21" s="33" t="s">
        <v>356</v>
      </c>
      <c r="D21" s="4"/>
      <c r="E21" s="4" t="s">
        <v>246</v>
      </c>
      <c r="F21" s="46">
        <v>1</v>
      </c>
      <c r="G21" s="4">
        <f t="shared" si="3"/>
        <v>232</v>
      </c>
      <c r="H21" s="47">
        <v>232</v>
      </c>
      <c r="I21" s="46">
        <v>1</v>
      </c>
      <c r="J21" s="4">
        <f t="shared" si="4"/>
        <v>232</v>
      </c>
      <c r="K21" s="47">
        <v>232</v>
      </c>
      <c r="L21" s="153"/>
      <c r="M21" s="154"/>
    </row>
    <row r="22" spans="1:13" ht="15">
      <c r="A22" s="4">
        <v>4</v>
      </c>
      <c r="B22" s="4">
        <v>1812</v>
      </c>
      <c r="C22" s="33" t="s">
        <v>356</v>
      </c>
      <c r="D22" s="4"/>
      <c r="E22" s="4" t="s">
        <v>246</v>
      </c>
      <c r="F22" s="46">
        <v>2</v>
      </c>
      <c r="G22" s="4">
        <f t="shared" si="3"/>
        <v>248</v>
      </c>
      <c r="H22" s="47">
        <v>496</v>
      </c>
      <c r="I22" s="46">
        <v>2</v>
      </c>
      <c r="J22" s="4">
        <f t="shared" si="4"/>
        <v>248</v>
      </c>
      <c r="K22" s="47">
        <v>496</v>
      </c>
      <c r="L22" s="153"/>
      <c r="M22" s="154"/>
    </row>
    <row r="23" spans="1:13" ht="15">
      <c r="A23" s="4">
        <v>5</v>
      </c>
      <c r="B23" s="4">
        <v>1812</v>
      </c>
      <c r="C23" s="33" t="s">
        <v>356</v>
      </c>
      <c r="D23" s="4"/>
      <c r="E23" s="4" t="s">
        <v>246</v>
      </c>
      <c r="F23" s="46">
        <v>1</v>
      </c>
      <c r="G23" s="4">
        <f t="shared" si="3"/>
        <v>80</v>
      </c>
      <c r="H23" s="47">
        <v>80</v>
      </c>
      <c r="I23" s="46">
        <v>1</v>
      </c>
      <c r="J23" s="4">
        <f t="shared" si="4"/>
        <v>80</v>
      </c>
      <c r="K23" s="47">
        <v>80</v>
      </c>
      <c r="L23" s="153"/>
      <c r="M23" s="154"/>
    </row>
    <row r="24" spans="1:13" ht="15">
      <c r="A24" s="4">
        <v>6</v>
      </c>
      <c r="B24" s="4">
        <v>1812</v>
      </c>
      <c r="C24" s="33" t="s">
        <v>356</v>
      </c>
      <c r="D24" s="4"/>
      <c r="E24" s="4" t="s">
        <v>246</v>
      </c>
      <c r="F24" s="46">
        <v>1</v>
      </c>
      <c r="G24" s="4">
        <f t="shared" si="3"/>
        <v>110</v>
      </c>
      <c r="H24" s="47">
        <v>110</v>
      </c>
      <c r="I24" s="46">
        <v>1</v>
      </c>
      <c r="J24" s="4">
        <f t="shared" si="4"/>
        <v>110</v>
      </c>
      <c r="K24" s="47">
        <v>110</v>
      </c>
      <c r="L24" s="153"/>
      <c r="M24" s="154"/>
    </row>
    <row r="25" spans="1:13" ht="15">
      <c r="A25" s="4">
        <v>7</v>
      </c>
      <c r="B25" s="4">
        <v>1812</v>
      </c>
      <c r="C25" s="33" t="s">
        <v>357</v>
      </c>
      <c r="D25" s="4"/>
      <c r="E25" s="4" t="s">
        <v>246</v>
      </c>
      <c r="F25" s="46">
        <v>6</v>
      </c>
      <c r="G25" s="4">
        <f t="shared" si="3"/>
        <v>210</v>
      </c>
      <c r="H25" s="47">
        <v>1260</v>
      </c>
      <c r="I25" s="46">
        <v>6</v>
      </c>
      <c r="J25" s="4">
        <f t="shared" si="4"/>
        <v>210</v>
      </c>
      <c r="K25" s="47">
        <v>1260</v>
      </c>
      <c r="L25" s="153"/>
      <c r="M25" s="154"/>
    </row>
    <row r="26" spans="1:13" ht="15">
      <c r="A26" s="4">
        <v>8</v>
      </c>
      <c r="B26" s="4">
        <v>1812</v>
      </c>
      <c r="C26" s="45" t="s">
        <v>358</v>
      </c>
      <c r="D26" s="4"/>
      <c r="E26" s="4" t="s">
        <v>246</v>
      </c>
      <c r="F26" s="46">
        <v>1</v>
      </c>
      <c r="G26" s="4">
        <f t="shared" si="3"/>
        <v>2200</v>
      </c>
      <c r="H26" s="47">
        <v>2200</v>
      </c>
      <c r="I26" s="46">
        <v>1</v>
      </c>
      <c r="J26" s="4">
        <f t="shared" si="4"/>
        <v>2200</v>
      </c>
      <c r="K26" s="47">
        <v>2200</v>
      </c>
      <c r="L26" s="153"/>
      <c r="M26" s="154"/>
    </row>
    <row r="27" spans="1:13" ht="14.25">
      <c r="A27" s="150" t="s">
        <v>392</v>
      </c>
      <c r="B27" s="151"/>
      <c r="C27" s="66"/>
      <c r="D27" s="5"/>
      <c r="E27" s="5"/>
      <c r="F27" s="69">
        <f aca="true" t="shared" si="5" ref="F27:K27">SUM(F19:F26)</f>
        <v>15</v>
      </c>
      <c r="G27" s="70">
        <f t="shared" si="5"/>
        <v>3206.5</v>
      </c>
      <c r="H27" s="71">
        <f t="shared" si="5"/>
        <v>4581</v>
      </c>
      <c r="I27" s="69">
        <f t="shared" si="5"/>
        <v>15</v>
      </c>
      <c r="J27" s="70">
        <f t="shared" si="5"/>
        <v>3206.5</v>
      </c>
      <c r="K27" s="71">
        <f t="shared" si="5"/>
        <v>4581</v>
      </c>
      <c r="L27" s="26"/>
      <c r="M27" s="26"/>
    </row>
    <row r="28" spans="1:11" ht="12.75">
      <c r="A28" s="29" t="s">
        <v>11</v>
      </c>
      <c r="B28" s="29"/>
      <c r="C28" s="29"/>
      <c r="D28" s="29"/>
      <c r="E28" s="29"/>
      <c r="F28" s="67">
        <f aca="true" t="shared" si="6" ref="F28:K28">SUM(F18,F27)</f>
        <v>33</v>
      </c>
      <c r="G28" s="68">
        <f>SUM(G18,G27)</f>
        <v>35707.87</v>
      </c>
      <c r="H28" s="68">
        <f t="shared" si="6"/>
        <v>48315.87000000001</v>
      </c>
      <c r="I28" s="67">
        <f t="shared" si="6"/>
        <v>33</v>
      </c>
      <c r="J28" s="68">
        <f t="shared" si="6"/>
        <v>35707.87</v>
      </c>
      <c r="K28" s="68">
        <f t="shared" si="6"/>
        <v>48315.87000000001</v>
      </c>
    </row>
    <row r="29" spans="1:13" ht="12.75">
      <c r="A29" s="26"/>
      <c r="B29" s="26"/>
      <c r="C29" s="26"/>
      <c r="D29" s="26"/>
      <c r="E29" s="26"/>
      <c r="F29" s="27"/>
      <c r="G29" s="28"/>
      <c r="H29" s="28"/>
      <c r="I29" s="27"/>
      <c r="J29" s="28"/>
      <c r="K29" s="28"/>
      <c r="L29" s="152"/>
      <c r="M29" s="152"/>
    </row>
    <row r="30" spans="1:13" ht="14.25" customHeight="1">
      <c r="A30" s="9"/>
      <c r="B30" s="9"/>
      <c r="C30" s="9"/>
      <c r="D30" s="9"/>
      <c r="E30" s="9"/>
      <c r="F30" s="149"/>
      <c r="G30" s="149"/>
      <c r="H30" s="10"/>
      <c r="I30" s="10"/>
      <c r="J30" s="10"/>
      <c r="K30" s="10"/>
      <c r="L30" s="9"/>
      <c r="M30" s="9"/>
    </row>
    <row r="31" spans="1:13" ht="12" customHeight="1">
      <c r="A31" s="9"/>
      <c r="B31" s="9"/>
      <c r="C31" s="9"/>
      <c r="D31" s="9"/>
      <c r="E31" s="9"/>
      <c r="F31" s="10"/>
      <c r="G31" s="10"/>
      <c r="H31" s="10"/>
      <c r="I31" s="10"/>
      <c r="J31" s="10"/>
      <c r="K31" s="10"/>
      <c r="L31" s="9"/>
      <c r="M31" s="9"/>
    </row>
    <row r="32" spans="1:13" ht="14.25" customHeight="1">
      <c r="A32" s="9"/>
      <c r="B32" s="9"/>
      <c r="C32" s="9"/>
      <c r="D32" s="9"/>
      <c r="E32" s="9"/>
      <c r="F32" s="10"/>
      <c r="G32" s="10"/>
      <c r="H32" s="10"/>
      <c r="I32" s="10"/>
      <c r="J32" s="10"/>
      <c r="K32" s="10"/>
      <c r="L32" s="9"/>
      <c r="M32" s="9"/>
    </row>
  </sheetData>
  <sheetProtection/>
  <mergeCells count="34">
    <mergeCell ref="L17:M17"/>
    <mergeCell ref="L11:M11"/>
    <mergeCell ref="L12:M12"/>
    <mergeCell ref="L13:M13"/>
    <mergeCell ref="L14:M14"/>
    <mergeCell ref="L15:M15"/>
    <mergeCell ref="L16:M16"/>
    <mergeCell ref="L25:M25"/>
    <mergeCell ref="L26:M26"/>
    <mergeCell ref="I1:K1"/>
    <mergeCell ref="L1:M2"/>
    <mergeCell ref="L3:M3"/>
    <mergeCell ref="A18:B18"/>
    <mergeCell ref="L7:M7"/>
    <mergeCell ref="L8:M8"/>
    <mergeCell ref="L9:M9"/>
    <mergeCell ref="L10:M10"/>
    <mergeCell ref="L29:M29"/>
    <mergeCell ref="L4:M4"/>
    <mergeCell ref="L5:M5"/>
    <mergeCell ref="L6:M6"/>
    <mergeCell ref="L19:M19"/>
    <mergeCell ref="L20:M20"/>
    <mergeCell ref="L21:M21"/>
    <mergeCell ref="L22:M22"/>
    <mergeCell ref="L23:M23"/>
    <mergeCell ref="L24:M24"/>
    <mergeCell ref="C1:D1"/>
    <mergeCell ref="F30:G30"/>
    <mergeCell ref="B1:B2"/>
    <mergeCell ref="A1:A2"/>
    <mergeCell ref="E1:E2"/>
    <mergeCell ref="F1:H1"/>
    <mergeCell ref="A27:B27"/>
  </mergeCells>
  <printOptions/>
  <pageMargins left="0.15748031496062992" right="0.15748031496062992" top="0.4330708661417323" bottom="0.15748031496062992" header="0.31496062992125984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MR10480148</cp:lastModifiedBy>
  <cp:lastPrinted>2021-02-22T09:34:23Z</cp:lastPrinted>
  <dcterms:created xsi:type="dcterms:W3CDTF">1999-07-07T07:42:48Z</dcterms:created>
  <dcterms:modified xsi:type="dcterms:W3CDTF">2021-02-22T12:06:51Z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