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7395" windowHeight="3630" activeTab="0"/>
  </bookViews>
  <sheets>
    <sheet name="1" sheetId="1" r:id="rId1"/>
  </sheets>
  <definedNames>
    <definedName name="_xlnm.Print_Area" localSheetId="0">'1'!$A$1:$H$91</definedName>
  </definedNames>
  <calcPr fullCalcOnLoad="1"/>
</workbook>
</file>

<file path=xl/sharedStrings.xml><?xml version="1.0" encoding="utf-8"?>
<sst xmlns="http://schemas.openxmlformats.org/spreadsheetml/2006/main" count="156" uniqueCount="150">
  <si>
    <t>%</t>
  </si>
  <si>
    <t>Податки</t>
  </si>
  <si>
    <t>відхилення від плану</t>
  </si>
  <si>
    <t>" + "/
" -"</t>
  </si>
  <si>
    <t>Єдиний податок</t>
  </si>
  <si>
    <t>Начальник фінансового управління</t>
  </si>
  <si>
    <t>Плата за землю</t>
  </si>
  <si>
    <t>Податок на майно</t>
  </si>
  <si>
    <t>Плата за надання інших адміністративних послуг</t>
  </si>
  <si>
    <t>Освітня субвенція з державного бюджету місцевим бюджетам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</si>
  <si>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</si>
  <si>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</si>
  <si>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Єдиний податок з юридичних осіб </t>
  </si>
  <si>
    <t>Єдиний податок з фізичних осіб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</si>
  <si>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</si>
  <si>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Доходи від власності та підприємницької діяльності  </t>
  </si>
  <si>
    <t>Адміністративні збори та платежі, доходи від некомерційної господарської діяльності </t>
  </si>
  <si>
    <t>Інші неподаткові надходження  </t>
  </si>
  <si>
    <t>Податкові надходження  </t>
  </si>
  <si>
    <t>Неподаткові надходження  </t>
  </si>
  <si>
    <t>Адміністративний збір за державну реєстрацію речових прав на нерухоме майно та їх обтяжень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</si>
  <si>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</si>
  <si>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Плата за розміщення тимчасово вільних коштів місцевих бюджетів </t>
  </si>
  <si>
    <t>Внутрішні податки на товари та послуги  </t>
  </si>
  <si>
    <t>в т.ч.бюджет розвитку</t>
  </si>
  <si>
    <t>Доходи від операцій з капіталом  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</si>
  <si>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</si>
  <si>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</si>
  <si>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Інші субвенції з місцевого бюджету</t>
  </si>
  <si>
    <t>Субвенції з місцевих бюджетів іншим місцевим бюджетам</t>
  </si>
  <si>
    <t>Офіційні трансферти  </t>
  </si>
  <si>
    <t>Дотації з державного бюджету місцевим бюджетам</t>
  </si>
  <si>
    <t>18010100
18010400</t>
  </si>
  <si>
    <t>18010500
18010900</t>
  </si>
  <si>
    <t>Субвенція з місцевого бюджету за рахунок залишку коштів 
освітньої субвенції, що утворився на початок бюджетного періоду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</si>
  <si>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</si>
  <si>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Грошові стягнення за шкоду, заподіяну порушенням законодавства
 про охорону навколишнього природного середовища внаслідок господарської та іншої діяльності </t>
  </si>
  <si>
    <t>Збір за забруднення навколишнього природного середовища 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</si>
  <si>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</si>
  <si>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</si>
  <si>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</si>
  <si>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виконання інвестиційних проектів,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</si>
  <si>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</si>
  <si>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Рентна плата за спеціальне використання лісових ресурсів</t>
  </si>
  <si>
    <t>Ірина ЯЛОВЕНКО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</si>
  <si>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</si>
  <si>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ДОХОДИ</t>
  </si>
  <si>
    <t>тис.грн.</t>
  </si>
  <si>
    <t>Звіт про виконання бюджету Люботинської міської ТГ за січень 2021 р.</t>
  </si>
  <si>
    <t>Затверджений план на      2021 рік</t>
  </si>
  <si>
    <t>Уточнений план на        2021 рік</t>
  </si>
  <si>
    <t>Уточнений план за січень 2021р.</t>
  </si>
  <si>
    <t>Фактичне виконання за січень    2021р.</t>
  </si>
  <si>
    <t>Рентна плата за користування надрами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</si>
  <si>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</si>
  <si>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Державне мито, пов`язане з видачею та оформленням закордонних паспортів (посвідок) та паспортів громадян України  </t>
  </si>
  <si>
    <t>Податок на нерухоме майно, відмінне від земельної ділянки</t>
  </si>
  <si>
    <t>Податок та збір на доходи фізичних осіб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</si>
  <si>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</si>
  <si>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</si>
  <si>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</si>
  <si>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</si>
  <si>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Цільові фонди, утворені ВР АРК, органами місцевого самоврядування та місцевими органами виконавчої влади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</si>
  <si>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АРК</t>
  </si>
  <si>
    <t>Усього доходи загального фонду</t>
  </si>
  <si>
    <t>Ольга Онищенко  741 16 05</t>
  </si>
  <si>
    <t>10000000</t>
  </si>
  <si>
    <t>11010000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</si>
  <si>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</si>
  <si>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</si>
  <si>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</si>
  <si>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</si>
  <si>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13030000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</si>
  <si>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</si>
  <si>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</si>
  <si>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13030800</t>
  </si>
  <si>
    <t>13030900</t>
  </si>
  <si>
    <t>14000000</t>
  </si>
  <si>
    <t>Пальне (Акцизний податок з вироблених в Україні підакцизних товарів (продукції)</t>
  </si>
  <si>
    <t>Пальне (Акцизний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</si>
  <si>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</si>
  <si>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суб’єктами господарювання роздрібної торгівлі підакцизних товарів</t>
  </si>
  <si>
    <t>18000000</t>
  </si>
  <si>
    <t>18010000</t>
  </si>
  <si>
    <t>18010100</t>
  </si>
  <si>
    <t>18010200</t>
  </si>
  <si>
    <t>18010300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</si>
  <si>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</si>
  <si>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</si>
  <si>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</si>
  <si>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</si>
  <si>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</si>
  <si>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</si>
  <si>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</si>
  <si>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</si>
  <si>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</si>
  <si>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</si>
  <si>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18030200</t>
  </si>
  <si>
    <t>Туристичний збір, сплачений фізичними особами </t>
  </si>
  <si>
    <t>18050300</t>
  </si>
  <si>
    <t>18050400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</si>
  <si>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</si>
  <si>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</si>
  <si>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</si>
  <si>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</si>
  <si>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21000000</t>
  </si>
  <si>
    <t>21050000</t>
  </si>
  <si>
    <t>21081100</t>
  </si>
  <si>
    <t>Адміністративні штрафи та інші санкції </t>
  </si>
  <si>
    <t>22000000</t>
  </si>
  <si>
    <t>22010300</t>
  </si>
  <si>
    <t>22012500</t>
  </si>
  <si>
    <t>22012600</t>
  </si>
  <si>
    <t>22080400</t>
  </si>
  <si>
    <t>22090000</t>
  </si>
  <si>
    <t>Державне мито  </t>
  </si>
  <si>
    <t>22090100</t>
  </si>
  <si>
    <t>22090200</t>
  </si>
  <si>
    <t>Державне мито, не віднесене до інших категорій  </t>
  </si>
  <si>
    <t>22090400</t>
  </si>
  <si>
    <t>24000000</t>
  </si>
  <si>
    <t>24060300</t>
  </si>
  <si>
    <t>Інші надходження  </t>
  </si>
  <si>
    <t>24062200</t>
  </si>
  <si>
    <t>Доходи загального фонду (без  врахування трансфертів)</t>
  </si>
  <si>
    <t>40000000</t>
  </si>
  <si>
    <t>41020000</t>
  </si>
  <si>
    <t>41020100</t>
  </si>
  <si>
    <t>Базова дотація</t>
  </si>
  <si>
    <t>41030000</t>
  </si>
  <si>
    <t>Субвенції з державного бюджету місцевим бюджетам</t>
  </si>
  <si>
    <t>41033900</t>
  </si>
  <si>
    <t>41050000</t>
  </si>
  <si>
    <t>41051200</t>
  </si>
  <si>
    <t>41053900</t>
  </si>
  <si>
    <t>41055000</t>
  </si>
  <si>
    <t>19010000</t>
  </si>
  <si>
    <t>Екологічний податок </t>
  </si>
  <si>
    <t>20000000</t>
  </si>
  <si>
    <t>25000000</t>
  </si>
  <si>
    <t>Власні надходження бюджетних установ  </t>
  </si>
  <si>
    <t>30000000</t>
  </si>
  <si>
    <t>33010100</t>
  </si>
  <si>
    <t>50000000</t>
  </si>
  <si>
    <t>Цільові фонди  </t>
  </si>
  <si>
    <t>50110000</t>
  </si>
  <si>
    <t>Усього доходи спеціального фонду</t>
  </si>
  <si>
    <t>Доходи спеціального фонду (без  врахування трансфертів)</t>
  </si>
  <si>
    <t>Усього доходи загального та спеціального фонду (без  врахування трансфертів)</t>
  </si>
  <si>
    <t>Усього доходи загального та спеціального фонду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</si>
</sst>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0.000000"/>
    <numFmt numFmtId="193" formatCode="0.00000"/>
    <numFmt numFmtId="194" formatCode="0.0000"/>
    <numFmt numFmtId="195" formatCode="0.000"/>
    <numFmt numFmtId="196" formatCode="0.0000000"/>
    <numFmt numFmtId="197" formatCode="0.00000000"/>
    <numFmt numFmtId="198" formatCode="0.000%"/>
    <numFmt numFmtId="199" formatCode="0.0%"/>
    <numFmt numFmtId="200" formatCode="#0.00"/>
    <numFmt numFmtId="201" formatCode="#,##0.0"/>
    <numFmt numFmtId="202" formatCode="[$€-2]\ ###,000_);[Red]\([$€-2]\ ###,000\)"/>
    <numFmt numFmtId="203" formatCode="#0.0"/>
    <numFmt numFmtId="204" formatCode="&quot;р.&quot;#,##0_);[Red]\(&quot;р.&quot;#,##0\)"/>
    <numFmt numFmtId="205" formatCode="#,##0.000"/>
  </numFmts>
  <fonts count="67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color indexed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0"/>
      <name val="Arial Cyr"/>
      <family val="0"/>
    </font>
    <font>
      <sz val="14"/>
      <color indexed="10"/>
      <name val="Arial"/>
      <family val="2"/>
    </font>
    <font>
      <b/>
      <sz val="14"/>
      <color indexed="10"/>
      <name val="Times New Roman"/>
      <family val="1"/>
    </font>
    <font>
      <b/>
      <sz val="14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3.5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2"/>
    </font>
    <font>
      <b/>
      <sz val="14"/>
      <color rgb="FFFF0000"/>
      <name val="Arial"/>
      <family val="2"/>
    </font>
    <font>
      <sz val="10"/>
      <color rgb="FFFF0000"/>
      <name val="Times New Roman"/>
      <family val="1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9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10" xfId="56" applyFont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191" fontId="3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3" fillId="0" borderId="11" xfId="0" applyFont="1" applyBorder="1" applyAlignment="1">
      <alignment horizontal="left" vertical="center" wrapText="1"/>
    </xf>
    <xf numFmtId="191" fontId="2" fillId="32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91" fontId="2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1" fillId="32" borderId="0" xfId="0" applyFont="1" applyFill="1" applyBorder="1" applyAlignment="1">
      <alignment/>
    </xf>
    <xf numFmtId="191" fontId="5" fillId="32" borderId="0" xfId="0" applyNumberFormat="1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53" applyFont="1" applyBorder="1" applyAlignment="1">
      <alignment horizontal="left" vertical="center"/>
      <protection/>
    </xf>
    <xf numFmtId="0" fontId="3" fillId="0" borderId="0" xfId="56" applyFont="1" applyBorder="1" applyAlignment="1">
      <alignment horizontal="left" vertical="center" wrapText="1"/>
      <protection/>
    </xf>
    <xf numFmtId="0" fontId="1" fillId="0" borderId="0" xfId="0" applyFont="1" applyAlignment="1">
      <alignment horizontal="left" vertical="center"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201" fontId="3" fillId="32" borderId="10" xfId="0" applyNumberFormat="1" applyFont="1" applyFill="1" applyBorder="1" applyAlignment="1">
      <alignment horizontal="center" vertical="center" wrapText="1"/>
    </xf>
    <xf numFmtId="201" fontId="2" fillId="0" borderId="0" xfId="0" applyNumberFormat="1" applyFont="1" applyBorder="1" applyAlignment="1">
      <alignment horizontal="center" vertical="center" wrapText="1"/>
    </xf>
    <xf numFmtId="201" fontId="11" fillId="0" borderId="0" xfId="0" applyNumberFormat="1" applyFont="1" applyFill="1" applyBorder="1" applyAlignment="1">
      <alignment horizontal="center" vertical="center" wrapText="1"/>
    </xf>
    <xf numFmtId="201" fontId="2" fillId="32" borderId="0" xfId="0" applyNumberFormat="1" applyFont="1" applyFill="1" applyBorder="1" applyAlignment="1">
      <alignment horizontal="center" vertical="center" wrapText="1"/>
    </xf>
    <xf numFmtId="201" fontId="3" fillId="0" borderId="0" xfId="0" applyNumberFormat="1" applyFont="1" applyAlignment="1">
      <alignment/>
    </xf>
    <xf numFmtId="201" fontId="6" fillId="0" borderId="0" xfId="0" applyNumberFormat="1" applyFont="1" applyFill="1" applyAlignment="1">
      <alignment/>
    </xf>
    <xf numFmtId="201" fontId="3" fillId="32" borderId="0" xfId="0" applyNumberFormat="1" applyFont="1" applyFill="1" applyAlignment="1">
      <alignment/>
    </xf>
    <xf numFmtId="201" fontId="1" fillId="0" borderId="0" xfId="0" applyNumberFormat="1" applyFont="1" applyAlignment="1">
      <alignment/>
    </xf>
    <xf numFmtId="201" fontId="10" fillId="0" borderId="0" xfId="0" applyNumberFormat="1" applyFont="1" applyFill="1" applyAlignment="1">
      <alignment/>
    </xf>
    <xf numFmtId="201" fontId="1" fillId="32" borderId="0" xfId="0" applyNumberFormat="1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201" fontId="60" fillId="33" borderId="0" xfId="0" applyNumberFormat="1" applyFont="1" applyFill="1" applyAlignment="1">
      <alignment/>
    </xf>
    <xf numFmtId="201" fontId="2" fillId="34" borderId="0" xfId="0" applyNumberFormat="1" applyFont="1" applyFill="1" applyBorder="1" applyAlignment="1">
      <alignment horizontal="center" vertical="center" wrapText="1"/>
    </xf>
    <xf numFmtId="201" fontId="3" fillId="34" borderId="0" xfId="0" applyNumberFormat="1" applyFont="1" applyFill="1" applyAlignment="1">
      <alignment/>
    </xf>
    <xf numFmtId="201" fontId="1" fillId="34" borderId="0" xfId="0" applyNumberFormat="1" applyFont="1" applyFill="1" applyAlignment="1">
      <alignment/>
    </xf>
    <xf numFmtId="201" fontId="11" fillId="34" borderId="0" xfId="0" applyNumberFormat="1" applyFont="1" applyFill="1" applyBorder="1" applyAlignment="1">
      <alignment horizontal="center" vertical="center" wrapText="1"/>
    </xf>
    <xf numFmtId="201" fontId="10" fillId="34" borderId="0" xfId="0" applyNumberFormat="1" applyFont="1" applyFill="1" applyAlignment="1">
      <alignment/>
    </xf>
    <xf numFmtId="0" fontId="13" fillId="0" borderId="12" xfId="0" applyFont="1" applyBorder="1" applyAlignment="1">
      <alignment horizontal="right" wrapText="1"/>
    </xf>
    <xf numFmtId="0" fontId="13" fillId="0" borderId="0" xfId="0" applyFont="1" applyAlignment="1">
      <alignment wrapText="1"/>
    </xf>
    <xf numFmtId="0" fontId="61" fillId="0" borderId="10" xfId="0" applyFont="1" applyBorder="1" applyAlignment="1">
      <alignment horizontal="center" vertical="center"/>
    </xf>
    <xf numFmtId="0" fontId="61" fillId="0" borderId="10" xfId="54" applyFont="1" applyBorder="1" applyAlignment="1">
      <alignment horizontal="center" vertical="center"/>
      <protection/>
    </xf>
    <xf numFmtId="0" fontId="61" fillId="0" borderId="10" xfId="0" applyFont="1" applyFill="1" applyBorder="1" applyAlignment="1">
      <alignment horizontal="center" vertical="center"/>
    </xf>
    <xf numFmtId="191" fontId="61" fillId="32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10" xfId="0" applyFont="1" applyBorder="1" applyAlignment="1">
      <alignment horizontal="left" vertical="center" wrapText="1"/>
    </xf>
    <xf numFmtId="0" fontId="60" fillId="32" borderId="0" xfId="0" applyFont="1" applyFill="1" applyBorder="1" applyAlignment="1">
      <alignment/>
    </xf>
    <xf numFmtId="0" fontId="62" fillId="0" borderId="10" xfId="54" applyFont="1" applyBorder="1" applyAlignment="1">
      <alignment horizontal="center" vertical="center"/>
      <protection/>
    </xf>
    <xf numFmtId="0" fontId="62" fillId="0" borderId="10" xfId="54" applyFont="1" applyBorder="1" applyAlignment="1">
      <alignment horizontal="left" vertical="center"/>
      <protection/>
    </xf>
    <xf numFmtId="191" fontId="62" fillId="32" borderId="10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1" fillId="0" borderId="10" xfId="54" applyFont="1" applyBorder="1" applyAlignment="1">
      <alignment horizontal="left" vertical="center" wrapText="1"/>
      <protection/>
    </xf>
    <xf numFmtId="0" fontId="61" fillId="0" borderId="11" xfId="0" applyFont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201" fontId="16" fillId="34" borderId="0" xfId="0" applyNumberFormat="1" applyFont="1" applyFill="1" applyAlignment="1">
      <alignment/>
    </xf>
    <xf numFmtId="201" fontId="16" fillId="0" borderId="0" xfId="0" applyNumberFormat="1" applyFont="1" applyFill="1" applyAlignment="1">
      <alignment/>
    </xf>
    <xf numFmtId="201" fontId="14" fillId="32" borderId="0" xfId="0" applyNumberFormat="1" applyFont="1" applyFill="1" applyAlignment="1">
      <alignment/>
    </xf>
    <xf numFmtId="0" fontId="14" fillId="32" borderId="0" xfId="0" applyFont="1" applyFill="1" applyAlignment="1">
      <alignment/>
    </xf>
    <xf numFmtId="0" fontId="14" fillId="0" borderId="0" xfId="0" applyFont="1" applyAlignment="1">
      <alignment/>
    </xf>
    <xf numFmtId="201" fontId="14" fillId="34" borderId="0" xfId="0" applyNumberFormat="1" applyFont="1" applyFill="1" applyAlignment="1">
      <alignment/>
    </xf>
    <xf numFmtId="201" fontId="64" fillId="34" borderId="0" xfId="0" applyNumberFormat="1" applyFont="1" applyFill="1" applyAlignment="1">
      <alignment/>
    </xf>
    <xf numFmtId="201" fontId="60" fillId="34" borderId="0" xfId="0" applyNumberFormat="1" applyFont="1" applyFill="1" applyAlignment="1">
      <alignment/>
    </xf>
    <xf numFmtId="0" fontId="17" fillId="0" borderId="10" xfId="0" applyFont="1" applyBorder="1" applyAlignment="1" applyProtection="1">
      <alignment horizontal="center" vertical="top" wrapText="1"/>
      <protection/>
    </xf>
    <xf numFmtId="0" fontId="17" fillId="0" borderId="10" xfId="0" applyFont="1" applyBorder="1" applyAlignment="1" applyProtection="1">
      <alignment horizontal="left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left" vertical="top" wrapText="1"/>
      <protection/>
    </xf>
    <xf numFmtId="0" fontId="3" fillId="0" borderId="10" xfId="54" applyFont="1" applyBorder="1" applyAlignment="1">
      <alignment horizontal="center" vertical="center"/>
      <protection/>
    </xf>
    <xf numFmtId="0" fontId="3" fillId="0" borderId="11" xfId="54" applyFont="1" applyBorder="1" applyAlignment="1">
      <alignment horizontal="left" vertical="center" wrapText="1"/>
      <protection/>
    </xf>
    <xf numFmtId="205" fontId="4" fillId="0" borderId="11" xfId="0" applyNumberFormat="1" applyFont="1" applyBorder="1" applyAlignment="1">
      <alignment horizontal="center" vertical="center" wrapText="1"/>
    </xf>
    <xf numFmtId="205" fontId="4" fillId="34" borderId="11" xfId="0" applyNumberFormat="1" applyFont="1" applyFill="1" applyBorder="1" applyAlignment="1">
      <alignment horizontal="center" vertical="center" wrapText="1"/>
    </xf>
    <xf numFmtId="205" fontId="5" fillId="0" borderId="11" xfId="0" applyNumberFormat="1" applyFont="1" applyBorder="1" applyAlignment="1">
      <alignment horizontal="center" vertical="center" wrapText="1"/>
    </xf>
    <xf numFmtId="205" fontId="5" fillId="34" borderId="11" xfId="0" applyNumberFormat="1" applyFont="1" applyFill="1" applyBorder="1" applyAlignment="1">
      <alignment horizontal="center" vertical="center" wrapText="1"/>
    </xf>
    <xf numFmtId="205" fontId="65" fillId="0" borderId="11" xfId="0" applyNumberFormat="1" applyFont="1" applyBorder="1" applyAlignment="1">
      <alignment horizontal="center" vertical="center" wrapText="1"/>
    </xf>
    <xf numFmtId="205" fontId="65" fillId="34" borderId="11" xfId="0" applyNumberFormat="1" applyFont="1" applyFill="1" applyBorder="1" applyAlignment="1">
      <alignment horizontal="center" vertical="center" wrapText="1"/>
    </xf>
    <xf numFmtId="205" fontId="5" fillId="34" borderId="10" xfId="0" applyNumberFormat="1" applyFont="1" applyFill="1" applyBorder="1" applyAlignment="1">
      <alignment horizontal="center"/>
    </xf>
    <xf numFmtId="205" fontId="5" fillId="34" borderId="10" xfId="0" applyNumberFormat="1" applyFont="1" applyFill="1" applyBorder="1" applyAlignment="1">
      <alignment horizontal="center" vertical="center"/>
    </xf>
    <xf numFmtId="205" fontId="4" fillId="32" borderId="10" xfId="0" applyNumberFormat="1" applyFont="1" applyFill="1" applyBorder="1" applyAlignment="1">
      <alignment horizontal="center" vertical="center" wrapText="1"/>
    </xf>
    <xf numFmtId="205" fontId="4" fillId="34" borderId="10" xfId="0" applyNumberFormat="1" applyFont="1" applyFill="1" applyBorder="1" applyAlignment="1">
      <alignment horizontal="center" vertical="center" wrapText="1"/>
    </xf>
    <xf numFmtId="205" fontId="4" fillId="0" borderId="10" xfId="0" applyNumberFormat="1" applyFont="1" applyBorder="1" applyAlignment="1">
      <alignment horizontal="center" vertical="center" wrapText="1"/>
    </xf>
    <xf numFmtId="205" fontId="5" fillId="0" borderId="10" xfId="0" applyNumberFormat="1" applyFont="1" applyBorder="1" applyAlignment="1">
      <alignment horizontal="center" vertical="center"/>
    </xf>
    <xf numFmtId="205" fontId="66" fillId="32" borderId="10" xfId="0" applyNumberFormat="1" applyFont="1" applyFill="1" applyBorder="1" applyAlignment="1">
      <alignment horizontal="center" vertical="center" wrapText="1"/>
    </xf>
    <xf numFmtId="205" fontId="66" fillId="34" borderId="10" xfId="0" applyNumberFormat="1" applyFont="1" applyFill="1" applyBorder="1" applyAlignment="1">
      <alignment horizontal="center" vertical="center" wrapText="1"/>
    </xf>
    <xf numFmtId="205" fontId="65" fillId="0" borderId="11" xfId="0" applyNumberFormat="1" applyFont="1" applyFill="1" applyBorder="1" applyAlignment="1">
      <alignment horizontal="center" vertical="center" wrapText="1"/>
    </xf>
    <xf numFmtId="205" fontId="4" fillId="32" borderId="10" xfId="0" applyNumberFormat="1" applyFont="1" applyFill="1" applyBorder="1" applyAlignment="1">
      <alignment horizontal="center" vertical="center"/>
    </xf>
    <xf numFmtId="205" fontId="4" fillId="34" borderId="10" xfId="0" applyNumberFormat="1" applyFont="1" applyFill="1" applyBorder="1" applyAlignment="1">
      <alignment horizontal="center" vertical="center"/>
    </xf>
    <xf numFmtId="205" fontId="5" fillId="32" borderId="11" xfId="0" applyNumberFormat="1" applyFont="1" applyFill="1" applyBorder="1" applyAlignment="1">
      <alignment horizontal="center" vertical="center"/>
    </xf>
    <xf numFmtId="205" fontId="5" fillId="34" borderId="11" xfId="0" applyNumberFormat="1" applyFont="1" applyFill="1" applyBorder="1" applyAlignment="1">
      <alignment horizontal="center" vertical="center"/>
    </xf>
    <xf numFmtId="205" fontId="66" fillId="0" borderId="11" xfId="0" applyNumberFormat="1" applyFont="1" applyBorder="1" applyAlignment="1">
      <alignment horizontal="center" vertical="center" wrapText="1"/>
    </xf>
    <xf numFmtId="205" fontId="5" fillId="34" borderId="10" xfId="0" applyNumberFormat="1" applyFont="1" applyFill="1" applyBorder="1" applyAlignment="1">
      <alignment horizontal="center" vertical="center" wrapText="1"/>
    </xf>
    <xf numFmtId="205" fontId="5" fillId="0" borderId="11" xfId="0" applyNumberFormat="1" applyFont="1" applyFill="1" applyBorder="1" applyAlignment="1">
      <alignment horizontal="center" vertical="center" wrapText="1"/>
    </xf>
    <xf numFmtId="205" fontId="66" fillId="34" borderId="11" xfId="0" applyNumberFormat="1" applyFont="1" applyFill="1" applyBorder="1" applyAlignment="1">
      <alignment horizontal="center" vertical="center" wrapText="1"/>
    </xf>
    <xf numFmtId="205" fontId="65" fillId="32" borderId="11" xfId="0" applyNumberFormat="1" applyFont="1" applyFill="1" applyBorder="1" applyAlignment="1">
      <alignment horizontal="center" vertical="center" wrapText="1"/>
    </xf>
    <xf numFmtId="205" fontId="4" fillId="0" borderId="10" xfId="0" applyNumberFormat="1" applyFont="1" applyFill="1" applyBorder="1" applyAlignment="1">
      <alignment horizontal="center" vertical="center" wrapText="1"/>
    </xf>
    <xf numFmtId="195" fontId="2" fillId="32" borderId="11" xfId="0" applyNumberFormat="1" applyFont="1" applyFill="1" applyBorder="1" applyAlignment="1">
      <alignment horizontal="center" vertical="center" wrapText="1"/>
    </xf>
    <xf numFmtId="195" fontId="2" fillId="32" borderId="10" xfId="0" applyNumberFormat="1" applyFont="1" applyFill="1" applyBorder="1" applyAlignment="1">
      <alignment horizontal="center" vertical="center" wrapText="1"/>
    </xf>
    <xf numFmtId="195" fontId="3" fillId="32" borderId="11" xfId="0" applyNumberFormat="1" applyFont="1" applyFill="1" applyBorder="1" applyAlignment="1">
      <alignment horizontal="center" vertical="center" wrapText="1"/>
    </xf>
    <xf numFmtId="195" fontId="3" fillId="32" borderId="10" xfId="0" applyNumberFormat="1" applyFont="1" applyFill="1" applyBorder="1" applyAlignment="1">
      <alignment horizontal="center" vertical="center" wrapText="1"/>
    </xf>
    <xf numFmtId="195" fontId="61" fillId="32" borderId="11" xfId="0" applyNumberFormat="1" applyFont="1" applyFill="1" applyBorder="1" applyAlignment="1">
      <alignment horizontal="center" vertical="center" wrapText="1"/>
    </xf>
    <xf numFmtId="195" fontId="61" fillId="32" borderId="10" xfId="0" applyNumberFormat="1" applyFont="1" applyFill="1" applyBorder="1" applyAlignment="1">
      <alignment horizontal="center" vertical="center" wrapText="1"/>
    </xf>
    <xf numFmtId="195" fontId="62" fillId="32" borderId="10" xfId="0" applyNumberFormat="1" applyFont="1" applyFill="1" applyBorder="1" applyAlignment="1">
      <alignment horizontal="center" vertical="center" wrapText="1"/>
    </xf>
    <xf numFmtId="195" fontId="62" fillId="32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32" borderId="14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01" fontId="3" fillId="0" borderId="15" xfId="0" applyNumberFormat="1" applyFont="1" applyBorder="1" applyAlignment="1">
      <alignment horizontal="center" vertical="center" wrapText="1"/>
    </xf>
    <xf numFmtId="201" fontId="3" fillId="0" borderId="16" xfId="0" applyNumberFormat="1" applyFont="1" applyBorder="1" applyAlignment="1">
      <alignment horizontal="center" vertical="center" wrapText="1"/>
    </xf>
    <xf numFmtId="201" fontId="3" fillId="34" borderId="15" xfId="0" applyNumberFormat="1" applyFont="1" applyFill="1" applyBorder="1" applyAlignment="1">
      <alignment horizontal="center" vertical="center" wrapText="1"/>
    </xf>
    <xf numFmtId="201" fontId="3" fillId="34" borderId="16" xfId="0" applyNumberFormat="1" applyFont="1" applyFill="1" applyBorder="1" applyAlignment="1">
      <alignment horizontal="center" vertical="center" wrapText="1"/>
    </xf>
    <xf numFmtId="201" fontId="3" fillId="0" borderId="15" xfId="0" applyNumberFormat="1" applyFont="1" applyFill="1" applyBorder="1" applyAlignment="1">
      <alignment horizontal="center" vertical="center" wrapText="1"/>
    </xf>
    <xf numFmtId="201" fontId="3" fillId="0" borderId="16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03.2019р" xfId="55"/>
    <cellStyle name="Обычный_груден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view="pageBreakPreview" zoomScale="84" zoomScaleSheetLayoutView="84" zoomScalePageLayoutView="0" workbookViewId="0" topLeftCell="A1">
      <selection activeCell="G2" sqref="G2:H2"/>
    </sheetView>
  </sheetViews>
  <sheetFormatPr defaultColWidth="9.140625" defaultRowHeight="12.75"/>
  <cols>
    <col min="1" max="1" width="14.28125" style="22" customWidth="1"/>
    <col min="2" max="2" width="81.7109375" style="30" customWidth="1"/>
    <col min="3" max="3" width="17.8515625" style="40" customWidth="1"/>
    <col min="4" max="4" width="17.00390625" style="45" customWidth="1"/>
    <col min="5" max="5" width="15.28125" style="50" customWidth="1"/>
    <col min="6" max="6" width="15.57421875" style="41" customWidth="1"/>
    <col min="7" max="7" width="14.421875" style="42" customWidth="1"/>
    <col min="8" max="8" width="11.421875" style="13" customWidth="1"/>
    <col min="9" max="9" width="10.140625" style="6" customWidth="1"/>
    <col min="10" max="10" width="9.140625" style="6" customWidth="1"/>
    <col min="11" max="11" width="9.8515625" style="6" bestFit="1" customWidth="1"/>
    <col min="12" max="16384" width="9.140625" style="6" customWidth="1"/>
  </cols>
  <sheetData>
    <row r="1" spans="1:8" ht="46.5" customHeight="1">
      <c r="A1" s="52"/>
      <c r="B1" s="121" t="s">
        <v>48</v>
      </c>
      <c r="C1" s="121"/>
      <c r="D1" s="121"/>
      <c r="E1" s="121"/>
      <c r="F1" s="121"/>
      <c r="G1" s="121"/>
      <c r="H1" s="121"/>
    </row>
    <row r="2" spans="2:8" ht="30.75" customHeight="1">
      <c r="B2" s="51"/>
      <c r="C2" s="51" t="s">
        <v>46</v>
      </c>
      <c r="D2" s="51"/>
      <c r="E2" s="51"/>
      <c r="F2" s="51"/>
      <c r="G2" s="118" t="s">
        <v>47</v>
      </c>
      <c r="H2" s="118"/>
    </row>
    <row r="3" spans="1:8" ht="66" customHeight="1">
      <c r="A3" s="124"/>
      <c r="B3" s="126" t="s">
        <v>1</v>
      </c>
      <c r="C3" s="128" t="s">
        <v>49</v>
      </c>
      <c r="D3" s="130" t="s">
        <v>50</v>
      </c>
      <c r="E3" s="130" t="s">
        <v>51</v>
      </c>
      <c r="F3" s="132" t="s">
        <v>52</v>
      </c>
      <c r="G3" s="134" t="s">
        <v>2</v>
      </c>
      <c r="H3" s="135"/>
    </row>
    <row r="4" spans="1:8" ht="35.25" customHeight="1">
      <c r="A4" s="125"/>
      <c r="B4" s="127"/>
      <c r="C4" s="129"/>
      <c r="D4" s="131"/>
      <c r="E4" s="131"/>
      <c r="F4" s="133"/>
      <c r="G4" s="33" t="s">
        <v>3</v>
      </c>
      <c r="H4" s="11" t="s">
        <v>0</v>
      </c>
    </row>
    <row r="5" spans="1:8" s="10" customFormat="1" ht="33.75" customHeight="1">
      <c r="A5" s="78" t="s">
        <v>66</v>
      </c>
      <c r="B5" s="79" t="s">
        <v>18</v>
      </c>
      <c r="C5" s="84">
        <f>SUM(C6+C7+C8+C14+C18)</f>
        <v>112562.3</v>
      </c>
      <c r="D5" s="85">
        <f>SUM(D6+D7+D8+D14+D18)</f>
        <v>112562.3</v>
      </c>
      <c r="E5" s="85">
        <f>SUM(E6+E7+E8+E14+E18)</f>
        <v>8710.5</v>
      </c>
      <c r="F5" s="85">
        <f>SUM(F6+F7+F8+F14+F18)</f>
        <v>8535.972</v>
      </c>
      <c r="G5" s="109">
        <f aca="true" t="shared" si="0" ref="G5:G58">SUM(F5-E5)</f>
        <v>-174.52800000000025</v>
      </c>
      <c r="H5" s="15">
        <f aca="true" t="shared" si="1" ref="H5:H58">IF(E5=0,0,F5/E5%)</f>
        <v>97.99634923368347</v>
      </c>
    </row>
    <row r="6" spans="1:8" ht="25.5" customHeight="1">
      <c r="A6" s="80" t="s">
        <v>67</v>
      </c>
      <c r="B6" s="81" t="s">
        <v>57</v>
      </c>
      <c r="C6" s="86">
        <v>53797.4</v>
      </c>
      <c r="D6" s="86">
        <v>53797.4</v>
      </c>
      <c r="E6" s="87">
        <v>4000</v>
      </c>
      <c r="F6" s="87">
        <v>4144.748</v>
      </c>
      <c r="G6" s="111">
        <f t="shared" si="0"/>
        <v>144.7479999999996</v>
      </c>
      <c r="H6" s="12">
        <f t="shared" si="1"/>
        <v>103.61869999999999</v>
      </c>
    </row>
    <row r="7" spans="1:8" ht="34.5" customHeight="1">
      <c r="A7" s="80" t="s">
        <v>68</v>
      </c>
      <c r="B7" s="81" t="s">
        <v>69</v>
      </c>
      <c r="C7" s="86">
        <v>250.6</v>
      </c>
      <c r="D7" s="86">
        <v>250.6</v>
      </c>
      <c r="E7" s="87">
        <v>20.8</v>
      </c>
      <c r="F7" s="87"/>
      <c r="G7" s="111">
        <f t="shared" si="0"/>
        <v>-20.8</v>
      </c>
      <c r="H7" s="12">
        <f t="shared" si="1"/>
        <v>0</v>
      </c>
    </row>
    <row r="8" spans="1:8" ht="24.75" customHeight="1">
      <c r="A8" s="80" t="s">
        <v>70</v>
      </c>
      <c r="B8" s="81" t="s">
        <v>71</v>
      </c>
      <c r="C8" s="86">
        <f>SUM(C9:C10)</f>
        <v>199.7</v>
      </c>
      <c r="D8" s="86">
        <f>SUM(D9:D10)</f>
        <v>199.7</v>
      </c>
      <c r="E8" s="86">
        <f>SUM(E9:E10)</f>
        <v>16.6</v>
      </c>
      <c r="F8" s="86">
        <f>SUM(F9:F10)</f>
        <v>19.442999999999998</v>
      </c>
      <c r="G8" s="111">
        <f t="shared" si="0"/>
        <v>2.8429999999999964</v>
      </c>
      <c r="H8" s="12">
        <f t="shared" si="1"/>
        <v>117.12650602409637</v>
      </c>
    </row>
    <row r="9" spans="1:8" s="57" customFormat="1" ht="24" customHeight="1" hidden="1">
      <c r="A9" s="53">
        <v>13010200</v>
      </c>
      <c r="B9" s="65" t="s">
        <v>43</v>
      </c>
      <c r="C9" s="88"/>
      <c r="D9" s="88"/>
      <c r="E9" s="89"/>
      <c r="F9" s="89"/>
      <c r="G9" s="113">
        <f t="shared" si="0"/>
        <v>0</v>
      </c>
      <c r="H9" s="56">
        <f t="shared" si="1"/>
        <v>0</v>
      </c>
    </row>
    <row r="10" spans="1:8" ht="24.75" customHeight="1">
      <c r="A10" s="80" t="s">
        <v>72</v>
      </c>
      <c r="B10" s="81" t="s">
        <v>53</v>
      </c>
      <c r="C10" s="86">
        <f>SUM(C11:C13)</f>
        <v>199.7</v>
      </c>
      <c r="D10" s="87">
        <f>SUM(D11:D13)</f>
        <v>199.7</v>
      </c>
      <c r="E10" s="87">
        <f>SUM(E11:E13)</f>
        <v>16.6</v>
      </c>
      <c r="F10" s="87">
        <f>SUM(F11:F13)</f>
        <v>19.442999999999998</v>
      </c>
      <c r="G10" s="111">
        <f t="shared" si="0"/>
        <v>2.8429999999999964</v>
      </c>
      <c r="H10" s="12">
        <f t="shared" si="1"/>
        <v>117.12650602409637</v>
      </c>
    </row>
    <row r="11" spans="1:8" ht="41.25" customHeight="1">
      <c r="A11" s="80" t="s">
        <v>73</v>
      </c>
      <c r="B11" s="81" t="s">
        <v>74</v>
      </c>
      <c r="C11" s="87">
        <v>2.5</v>
      </c>
      <c r="D11" s="87">
        <v>2.5</v>
      </c>
      <c r="E11" s="87">
        <v>0.2</v>
      </c>
      <c r="F11" s="87">
        <v>0.028</v>
      </c>
      <c r="G11" s="111">
        <f t="shared" si="0"/>
        <v>-0.17200000000000001</v>
      </c>
      <c r="H11" s="12">
        <f t="shared" si="1"/>
        <v>14</v>
      </c>
    </row>
    <row r="12" spans="1:8" ht="34.5" customHeight="1">
      <c r="A12" s="80" t="s">
        <v>75</v>
      </c>
      <c r="B12" s="81" t="s">
        <v>26</v>
      </c>
      <c r="C12" s="86">
        <v>190</v>
      </c>
      <c r="D12" s="86">
        <v>190</v>
      </c>
      <c r="E12" s="87">
        <v>15.8</v>
      </c>
      <c r="F12" s="87">
        <v>18.656</v>
      </c>
      <c r="G12" s="111">
        <f t="shared" si="0"/>
        <v>2.855999999999998</v>
      </c>
      <c r="H12" s="12">
        <f t="shared" si="1"/>
        <v>118.0759493670886</v>
      </c>
    </row>
    <row r="13" spans="1:8" ht="34.5" customHeight="1">
      <c r="A13" s="80" t="s">
        <v>76</v>
      </c>
      <c r="B13" s="81" t="s">
        <v>27</v>
      </c>
      <c r="C13" s="86">
        <v>7.2</v>
      </c>
      <c r="D13" s="86">
        <v>7.2</v>
      </c>
      <c r="E13" s="87">
        <v>0.6</v>
      </c>
      <c r="F13" s="87">
        <v>0.759</v>
      </c>
      <c r="G13" s="111">
        <f t="shared" si="0"/>
        <v>0.15900000000000003</v>
      </c>
      <c r="H13" s="12">
        <f t="shared" si="1"/>
        <v>126.5</v>
      </c>
    </row>
    <row r="14" spans="1:8" ht="25.5" customHeight="1">
      <c r="A14" s="80" t="s">
        <v>77</v>
      </c>
      <c r="B14" s="81" t="s">
        <v>23</v>
      </c>
      <c r="C14" s="86">
        <f>SUM(C15:C17)</f>
        <v>7434</v>
      </c>
      <c r="D14" s="87">
        <f>SUM(D15:D17)</f>
        <v>7434</v>
      </c>
      <c r="E14" s="87">
        <f>SUM(E15:E17)</f>
        <v>280</v>
      </c>
      <c r="F14" s="87">
        <f>SUM(F15:F17)</f>
        <v>314</v>
      </c>
      <c r="G14" s="111">
        <f t="shared" si="0"/>
        <v>34</v>
      </c>
      <c r="H14" s="12">
        <f t="shared" si="1"/>
        <v>112.14285714285715</v>
      </c>
    </row>
    <row r="15" spans="1:12" ht="36" customHeight="1">
      <c r="A15" s="2">
        <v>14021900</v>
      </c>
      <c r="B15" s="16" t="s">
        <v>78</v>
      </c>
      <c r="C15" s="86">
        <v>800</v>
      </c>
      <c r="D15" s="86">
        <v>800</v>
      </c>
      <c r="E15" s="87"/>
      <c r="F15" s="87"/>
      <c r="G15" s="111">
        <f t="shared" si="0"/>
        <v>0</v>
      </c>
      <c r="H15" s="12">
        <f t="shared" si="1"/>
        <v>0</v>
      </c>
      <c r="I15" s="40">
        <f>SUM(E15:E16)</f>
        <v>0</v>
      </c>
      <c r="J15" s="40">
        <f>SUM(F15:F16)</f>
        <v>0</v>
      </c>
      <c r="K15" s="40">
        <f>SUM(J15-I15)</f>
        <v>0</v>
      </c>
      <c r="L15" s="6" t="e">
        <f>J15/I15%</f>
        <v>#DIV/0!</v>
      </c>
    </row>
    <row r="16" spans="1:8" ht="40.5" customHeight="1">
      <c r="A16" s="2">
        <v>14031900</v>
      </c>
      <c r="B16" s="16" t="s">
        <v>79</v>
      </c>
      <c r="C16" s="86">
        <v>3200</v>
      </c>
      <c r="D16" s="86">
        <v>3200</v>
      </c>
      <c r="E16" s="87"/>
      <c r="F16" s="87"/>
      <c r="G16" s="111">
        <f t="shared" si="0"/>
        <v>0</v>
      </c>
      <c r="H16" s="12">
        <f t="shared" si="1"/>
        <v>0</v>
      </c>
    </row>
    <row r="17" spans="1:8" ht="39.75" customHeight="1">
      <c r="A17" s="80" t="s">
        <v>80</v>
      </c>
      <c r="B17" s="81" t="s">
        <v>81</v>
      </c>
      <c r="C17" s="86">
        <v>3434</v>
      </c>
      <c r="D17" s="86">
        <v>3434</v>
      </c>
      <c r="E17" s="87">
        <v>280</v>
      </c>
      <c r="F17" s="87">
        <v>314</v>
      </c>
      <c r="G17" s="111">
        <f t="shared" si="0"/>
        <v>34</v>
      </c>
      <c r="H17" s="12">
        <f t="shared" si="1"/>
        <v>112.14285714285715</v>
      </c>
    </row>
    <row r="18" spans="1:8" ht="42" customHeight="1">
      <c r="A18" s="80" t="s">
        <v>82</v>
      </c>
      <c r="B18" s="81" t="s">
        <v>54</v>
      </c>
      <c r="C18" s="86">
        <f>SUM(C19+C30+C31)</f>
        <v>50880.600000000006</v>
      </c>
      <c r="D18" s="87">
        <f>SUM(D19+D30+D31)</f>
        <v>50880.600000000006</v>
      </c>
      <c r="E18" s="87">
        <f>SUM(E19+E30+E31)</f>
        <v>4393.099999999999</v>
      </c>
      <c r="F18" s="87">
        <f>SUM(F19+F30+F31)</f>
        <v>4057.781</v>
      </c>
      <c r="G18" s="111">
        <f t="shared" si="0"/>
        <v>-335.3189999999995</v>
      </c>
      <c r="H18" s="12">
        <f t="shared" si="1"/>
        <v>92.36714393025427</v>
      </c>
    </row>
    <row r="19" spans="1:8" ht="19.5" customHeight="1">
      <c r="A19" s="80" t="s">
        <v>83</v>
      </c>
      <c r="B19" s="81" t="s">
        <v>7</v>
      </c>
      <c r="C19" s="86">
        <f>SUM(C20+C25)</f>
        <v>34856.700000000004</v>
      </c>
      <c r="D19" s="86">
        <f>SUM(D20+D25)</f>
        <v>34856.700000000004</v>
      </c>
      <c r="E19" s="86">
        <f>SUM(E20+E25)</f>
        <v>3183.7</v>
      </c>
      <c r="F19" s="86">
        <f>SUM(F20+F25)</f>
        <v>2804.6879999999996</v>
      </c>
      <c r="G19" s="111">
        <f t="shared" si="0"/>
        <v>-379.01200000000017</v>
      </c>
      <c r="H19" s="12">
        <f t="shared" si="1"/>
        <v>88.09523510381003</v>
      </c>
    </row>
    <row r="20" spans="1:8" ht="44.25" customHeight="1">
      <c r="A20" s="3" t="s">
        <v>32</v>
      </c>
      <c r="B20" s="7" t="s">
        <v>56</v>
      </c>
      <c r="C20" s="86">
        <f>SUM(C21:C24)</f>
        <v>4207.3</v>
      </c>
      <c r="D20" s="87">
        <f>SUM(D21:D24)</f>
        <v>4207.3</v>
      </c>
      <c r="E20" s="87">
        <f>SUM(E21:E24)</f>
        <v>728.4</v>
      </c>
      <c r="F20" s="87">
        <f>SUM(F21:F24)</f>
        <v>696.687</v>
      </c>
      <c r="G20" s="111">
        <f t="shared" si="0"/>
        <v>-31.712999999999965</v>
      </c>
      <c r="H20" s="12">
        <f t="shared" si="1"/>
        <v>95.64621087314663</v>
      </c>
    </row>
    <row r="21" spans="1:8" ht="57.75" customHeight="1">
      <c r="A21" s="80" t="s">
        <v>84</v>
      </c>
      <c r="B21" s="81" t="s">
        <v>10</v>
      </c>
      <c r="C21" s="86">
        <v>29.3</v>
      </c>
      <c r="D21" s="86">
        <v>29.3</v>
      </c>
      <c r="E21" s="87">
        <v>5.9</v>
      </c>
      <c r="F21" s="87">
        <v>2.524</v>
      </c>
      <c r="G21" s="111">
        <f t="shared" si="0"/>
        <v>-3.3760000000000003</v>
      </c>
      <c r="H21" s="12">
        <f t="shared" si="1"/>
        <v>42.77966101694915</v>
      </c>
    </row>
    <row r="22" spans="1:8" ht="55.5" customHeight="1">
      <c r="A22" s="80" t="s">
        <v>85</v>
      </c>
      <c r="B22" s="81" t="s">
        <v>11</v>
      </c>
      <c r="C22" s="86">
        <v>89.9</v>
      </c>
      <c r="D22" s="86">
        <v>89.9</v>
      </c>
      <c r="E22" s="87"/>
      <c r="F22" s="87">
        <v>0.15</v>
      </c>
      <c r="G22" s="111">
        <f t="shared" si="0"/>
        <v>0.15</v>
      </c>
      <c r="H22" s="12">
        <f t="shared" si="1"/>
        <v>0</v>
      </c>
    </row>
    <row r="23" spans="1:8" ht="55.5" customHeight="1">
      <c r="A23" s="80" t="s">
        <v>86</v>
      </c>
      <c r="B23" s="81" t="s">
        <v>21</v>
      </c>
      <c r="C23" s="86">
        <v>404</v>
      </c>
      <c r="D23" s="86">
        <v>404</v>
      </c>
      <c r="E23" s="87"/>
      <c r="F23" s="87"/>
      <c r="G23" s="111">
        <f t="shared" si="0"/>
        <v>0</v>
      </c>
      <c r="H23" s="12">
        <f t="shared" si="1"/>
        <v>0</v>
      </c>
    </row>
    <row r="24" spans="1:8" ht="55.5" customHeight="1">
      <c r="A24" s="80" t="s">
        <v>87</v>
      </c>
      <c r="B24" s="81" t="s">
        <v>88</v>
      </c>
      <c r="C24" s="86">
        <v>3684.1</v>
      </c>
      <c r="D24" s="86">
        <v>3684.1</v>
      </c>
      <c r="E24" s="87">
        <v>722.5</v>
      </c>
      <c r="F24" s="87">
        <v>694.013</v>
      </c>
      <c r="G24" s="111">
        <f t="shared" si="0"/>
        <v>-28.486999999999966</v>
      </c>
      <c r="H24" s="12">
        <f t="shared" si="1"/>
        <v>96.0571626297578</v>
      </c>
    </row>
    <row r="25" spans="1:8" ht="36" customHeight="1">
      <c r="A25" s="3" t="s">
        <v>33</v>
      </c>
      <c r="B25" s="7" t="s">
        <v>6</v>
      </c>
      <c r="C25" s="86">
        <f>SUM(C26:C29)</f>
        <v>30649.4</v>
      </c>
      <c r="D25" s="87">
        <f>SUM(D26:D29)</f>
        <v>30649.4</v>
      </c>
      <c r="E25" s="87">
        <f>SUM(E26:E29)</f>
        <v>2455.2999999999997</v>
      </c>
      <c r="F25" s="87">
        <f>SUM(F26:F29)</f>
        <v>2108.0009999999997</v>
      </c>
      <c r="G25" s="111">
        <f t="shared" si="0"/>
        <v>-347.299</v>
      </c>
      <c r="H25" s="12">
        <f t="shared" si="1"/>
        <v>85.85512971938256</v>
      </c>
    </row>
    <row r="26" spans="1:8" ht="19.5" customHeight="1">
      <c r="A26" s="80" t="s">
        <v>89</v>
      </c>
      <c r="B26" s="81" t="s">
        <v>90</v>
      </c>
      <c r="C26" s="86">
        <v>26690.8</v>
      </c>
      <c r="D26" s="86">
        <v>26690.8</v>
      </c>
      <c r="E26" s="87">
        <v>2203</v>
      </c>
      <c r="F26" s="87">
        <v>1913.27</v>
      </c>
      <c r="G26" s="111">
        <f t="shared" si="0"/>
        <v>-289.73</v>
      </c>
      <c r="H26" s="12">
        <f t="shared" si="1"/>
        <v>86.8483885610531</v>
      </c>
    </row>
    <row r="27" spans="1:11" ht="19.5" customHeight="1">
      <c r="A27" s="80" t="s">
        <v>91</v>
      </c>
      <c r="B27" s="81" t="s">
        <v>92</v>
      </c>
      <c r="C27" s="86">
        <v>2751.4</v>
      </c>
      <c r="D27" s="86">
        <v>2751.4</v>
      </c>
      <c r="E27" s="87">
        <v>229.1</v>
      </c>
      <c r="F27" s="87">
        <v>172.975</v>
      </c>
      <c r="G27" s="111">
        <f t="shared" si="0"/>
        <v>-56.125</v>
      </c>
      <c r="H27" s="12">
        <f t="shared" si="1"/>
        <v>75.50196420776953</v>
      </c>
      <c r="K27" s="5"/>
    </row>
    <row r="28" spans="1:8" ht="19.5" customHeight="1">
      <c r="A28" s="80" t="s">
        <v>93</v>
      </c>
      <c r="B28" s="81" t="s">
        <v>94</v>
      </c>
      <c r="C28" s="86">
        <v>667.2</v>
      </c>
      <c r="D28" s="86">
        <v>667.2</v>
      </c>
      <c r="E28" s="87">
        <v>7</v>
      </c>
      <c r="F28" s="87">
        <v>7.95</v>
      </c>
      <c r="G28" s="111">
        <f t="shared" si="0"/>
        <v>0.9500000000000002</v>
      </c>
      <c r="H28" s="12">
        <f t="shared" si="1"/>
        <v>113.57142857142857</v>
      </c>
    </row>
    <row r="29" spans="1:8" ht="19.5" customHeight="1">
      <c r="A29" s="80" t="s">
        <v>95</v>
      </c>
      <c r="B29" s="81" t="s">
        <v>96</v>
      </c>
      <c r="C29" s="86">
        <v>540</v>
      </c>
      <c r="D29" s="86">
        <v>540</v>
      </c>
      <c r="E29" s="87">
        <v>16.2</v>
      </c>
      <c r="F29" s="87">
        <v>13.806</v>
      </c>
      <c r="G29" s="111">
        <f t="shared" si="0"/>
        <v>-2.394</v>
      </c>
      <c r="H29" s="12">
        <f t="shared" si="1"/>
        <v>85.22222222222221</v>
      </c>
    </row>
    <row r="30" spans="1:8" ht="19.5" customHeight="1">
      <c r="A30" s="80" t="s">
        <v>97</v>
      </c>
      <c r="B30" s="81" t="s">
        <v>98</v>
      </c>
      <c r="C30" s="86">
        <v>5.1</v>
      </c>
      <c r="D30" s="86">
        <v>5.1</v>
      </c>
      <c r="E30" s="87"/>
      <c r="F30" s="87"/>
      <c r="G30" s="111">
        <f t="shared" si="0"/>
        <v>0</v>
      </c>
      <c r="H30" s="12">
        <f t="shared" si="1"/>
        <v>0</v>
      </c>
    </row>
    <row r="31" spans="1:8" ht="19.5" customHeight="1">
      <c r="A31" s="2">
        <v>18050000</v>
      </c>
      <c r="B31" s="7" t="s">
        <v>4</v>
      </c>
      <c r="C31" s="86">
        <f>SUM(C32:C34)</f>
        <v>16018.8</v>
      </c>
      <c r="D31" s="87">
        <f>SUM(D32:D34)</f>
        <v>16018.8</v>
      </c>
      <c r="E31" s="87">
        <f>SUM(E32:E34)</f>
        <v>1209.3999999999999</v>
      </c>
      <c r="F31" s="87">
        <f>SUM(F32:F34)</f>
        <v>1253.093</v>
      </c>
      <c r="G31" s="111">
        <f t="shared" si="0"/>
        <v>43.69300000000021</v>
      </c>
      <c r="H31" s="12">
        <f t="shared" si="1"/>
        <v>103.61278319828016</v>
      </c>
    </row>
    <row r="32" spans="1:8" ht="19.5" customHeight="1">
      <c r="A32" s="80" t="s">
        <v>99</v>
      </c>
      <c r="B32" s="81" t="s">
        <v>12</v>
      </c>
      <c r="C32" s="86">
        <v>980</v>
      </c>
      <c r="D32" s="86">
        <v>980</v>
      </c>
      <c r="E32" s="87">
        <v>50</v>
      </c>
      <c r="F32" s="90">
        <v>50.909</v>
      </c>
      <c r="G32" s="111">
        <f t="shared" si="0"/>
        <v>0.9089999999999989</v>
      </c>
      <c r="H32" s="12">
        <f t="shared" si="1"/>
        <v>101.818</v>
      </c>
    </row>
    <row r="33" spans="1:8" ht="19.5" customHeight="1">
      <c r="A33" s="80" t="s">
        <v>100</v>
      </c>
      <c r="B33" s="81" t="s">
        <v>13</v>
      </c>
      <c r="C33" s="86">
        <v>14640</v>
      </c>
      <c r="D33" s="86">
        <v>14640</v>
      </c>
      <c r="E33" s="87">
        <v>1066.6</v>
      </c>
      <c r="F33" s="90">
        <v>1175.033</v>
      </c>
      <c r="G33" s="111">
        <f t="shared" si="0"/>
        <v>108.43299999999999</v>
      </c>
      <c r="H33" s="12">
        <f t="shared" si="1"/>
        <v>110.16622913932122</v>
      </c>
    </row>
    <row r="34" spans="1:9" ht="58.5" customHeight="1">
      <c r="A34" s="80" t="s">
        <v>101</v>
      </c>
      <c r="B34" s="81" t="s">
        <v>102</v>
      </c>
      <c r="C34" s="86">
        <v>398.8</v>
      </c>
      <c r="D34" s="86">
        <v>398.8</v>
      </c>
      <c r="E34" s="87">
        <v>92.8</v>
      </c>
      <c r="F34" s="91">
        <v>27.151</v>
      </c>
      <c r="G34" s="111">
        <f t="shared" si="0"/>
        <v>-65.649</v>
      </c>
      <c r="H34" s="12">
        <f t="shared" si="1"/>
        <v>29.257543103448278</v>
      </c>
      <c r="I34" s="22"/>
    </row>
    <row r="35" spans="1:8" s="10" customFormat="1" ht="25.5" customHeight="1">
      <c r="A35" s="24">
        <v>20000000</v>
      </c>
      <c r="B35" s="28" t="s">
        <v>19</v>
      </c>
      <c r="C35" s="84">
        <f>SUM(C36+C40+C49)</f>
        <v>1037.6999999999998</v>
      </c>
      <c r="D35" s="85">
        <f>SUM(D36+D40+D49)</f>
        <v>1037.6999999999998</v>
      </c>
      <c r="E35" s="85">
        <f>SUM(E36+E40+E49)</f>
        <v>49.10000000000001</v>
      </c>
      <c r="F35" s="85">
        <f>SUM(F36+F40+F49)</f>
        <v>78.89699999999999</v>
      </c>
      <c r="G35" s="109">
        <f t="shared" si="0"/>
        <v>29.796999999999983</v>
      </c>
      <c r="H35" s="15">
        <f t="shared" si="1"/>
        <v>160.6863543788187</v>
      </c>
    </row>
    <row r="36" spans="1:8" ht="25.5" customHeight="1">
      <c r="A36" s="80" t="s">
        <v>105</v>
      </c>
      <c r="B36" s="81" t="s">
        <v>15</v>
      </c>
      <c r="C36" s="86">
        <f>SUM(C37:C39)</f>
        <v>112.5</v>
      </c>
      <c r="D36" s="87">
        <f>SUM(D37:D39)</f>
        <v>112.5</v>
      </c>
      <c r="E36" s="87">
        <f>SUM(E37:E39)</f>
        <v>8.5</v>
      </c>
      <c r="F36" s="87">
        <f>SUM(F37:F39)</f>
        <v>11.712</v>
      </c>
      <c r="G36" s="111">
        <f t="shared" si="0"/>
        <v>3.2119999999999997</v>
      </c>
      <c r="H36" s="12">
        <f t="shared" si="1"/>
        <v>137.78823529411764</v>
      </c>
    </row>
    <row r="37" spans="1:8" ht="60.75" customHeight="1">
      <c r="A37" s="80" t="s">
        <v>103</v>
      </c>
      <c r="B37" s="81" t="s">
        <v>104</v>
      </c>
      <c r="C37" s="86">
        <v>102.5</v>
      </c>
      <c r="D37" s="86">
        <v>102.5</v>
      </c>
      <c r="E37" s="87">
        <v>8.5</v>
      </c>
      <c r="F37" s="87"/>
      <c r="G37" s="111">
        <f t="shared" si="0"/>
        <v>-8.5</v>
      </c>
      <c r="H37" s="12">
        <f t="shared" si="1"/>
        <v>0</v>
      </c>
    </row>
    <row r="38" spans="1:8" ht="24" customHeight="1">
      <c r="A38" s="80" t="s">
        <v>106</v>
      </c>
      <c r="B38" s="81" t="s">
        <v>22</v>
      </c>
      <c r="C38" s="86"/>
      <c r="D38" s="86"/>
      <c r="E38" s="87"/>
      <c r="F38" s="87">
        <v>11.712</v>
      </c>
      <c r="G38" s="111">
        <f t="shared" si="0"/>
        <v>11.712</v>
      </c>
      <c r="H38" s="12">
        <f t="shared" si="1"/>
        <v>0</v>
      </c>
    </row>
    <row r="39" spans="1:8" ht="24.75" customHeight="1">
      <c r="A39" s="80" t="s">
        <v>107</v>
      </c>
      <c r="B39" s="81" t="s">
        <v>108</v>
      </c>
      <c r="C39" s="86">
        <v>10</v>
      </c>
      <c r="D39" s="86">
        <v>10</v>
      </c>
      <c r="E39" s="87"/>
      <c r="F39" s="89"/>
      <c r="G39" s="111">
        <f t="shared" si="0"/>
        <v>0</v>
      </c>
      <c r="H39" s="12">
        <f t="shared" si="1"/>
        <v>0</v>
      </c>
    </row>
    <row r="40" spans="1:8" ht="37.5" customHeight="1">
      <c r="A40" s="80" t="s">
        <v>109</v>
      </c>
      <c r="B40" s="81" t="s">
        <v>16</v>
      </c>
      <c r="C40" s="86">
        <f>SUM(C41:C45)</f>
        <v>847.0999999999999</v>
      </c>
      <c r="D40" s="87">
        <f>SUM(D41:D45)</f>
        <v>847.0999999999999</v>
      </c>
      <c r="E40" s="87">
        <f>SUM(E41:E45)</f>
        <v>33.400000000000006</v>
      </c>
      <c r="F40" s="87">
        <f>SUM(F41:F45)</f>
        <v>42.395999999999994</v>
      </c>
      <c r="G40" s="111">
        <f t="shared" si="0"/>
        <v>8.995999999999988</v>
      </c>
      <c r="H40" s="12">
        <f t="shared" si="1"/>
        <v>126.9341317365269</v>
      </c>
    </row>
    <row r="41" spans="1:8" ht="57.75" customHeight="1">
      <c r="A41" s="80" t="s">
        <v>110</v>
      </c>
      <c r="B41" s="81" t="s">
        <v>58</v>
      </c>
      <c r="C41" s="86">
        <v>15</v>
      </c>
      <c r="D41" s="86">
        <v>15</v>
      </c>
      <c r="E41" s="87"/>
      <c r="F41" s="87">
        <v>2.27</v>
      </c>
      <c r="G41" s="111">
        <f t="shared" si="0"/>
        <v>2.27</v>
      </c>
      <c r="H41" s="12">
        <f t="shared" si="1"/>
        <v>0</v>
      </c>
    </row>
    <row r="42" spans="1:8" ht="24.75" customHeight="1">
      <c r="A42" s="80" t="s">
        <v>111</v>
      </c>
      <c r="B42" s="81" t="s">
        <v>8</v>
      </c>
      <c r="C42" s="86">
        <v>402.9</v>
      </c>
      <c r="D42" s="86">
        <v>402.9</v>
      </c>
      <c r="E42" s="87">
        <v>6.9</v>
      </c>
      <c r="F42" s="87">
        <v>22.974</v>
      </c>
      <c r="G42" s="111">
        <f t="shared" si="0"/>
        <v>16.073999999999998</v>
      </c>
      <c r="H42" s="12">
        <f t="shared" si="1"/>
        <v>332.95652173913044</v>
      </c>
    </row>
    <row r="43" spans="1:8" ht="38.25" customHeight="1">
      <c r="A43" s="80" t="s">
        <v>112</v>
      </c>
      <c r="B43" s="81" t="s">
        <v>20</v>
      </c>
      <c r="C43" s="86">
        <v>90.5</v>
      </c>
      <c r="D43" s="86">
        <v>90.5</v>
      </c>
      <c r="E43" s="87">
        <v>2.5</v>
      </c>
      <c r="F43" s="87">
        <v>6.61</v>
      </c>
      <c r="G43" s="111">
        <f t="shared" si="0"/>
        <v>4.11</v>
      </c>
      <c r="H43" s="12">
        <f t="shared" si="1"/>
        <v>264.4</v>
      </c>
    </row>
    <row r="44" spans="1:8" ht="39.75" customHeight="1">
      <c r="A44" s="80" t="s">
        <v>113</v>
      </c>
      <c r="B44" s="81" t="s">
        <v>59</v>
      </c>
      <c r="C44" s="86">
        <v>280.7</v>
      </c>
      <c r="D44" s="86">
        <v>280.7</v>
      </c>
      <c r="E44" s="87">
        <v>23.3</v>
      </c>
      <c r="F44" s="87">
        <v>9.017</v>
      </c>
      <c r="G44" s="111">
        <f t="shared" si="0"/>
        <v>-14.283000000000001</v>
      </c>
      <c r="H44" s="12">
        <f t="shared" si="1"/>
        <v>38.69957081545064</v>
      </c>
    </row>
    <row r="45" spans="1:8" ht="26.25" customHeight="1">
      <c r="A45" s="80" t="s">
        <v>114</v>
      </c>
      <c r="B45" s="81" t="s">
        <v>115</v>
      </c>
      <c r="C45" s="86">
        <f>SUM(C46:C48)</f>
        <v>58</v>
      </c>
      <c r="D45" s="87">
        <f>SUM(D46:D48)</f>
        <v>58</v>
      </c>
      <c r="E45" s="87">
        <f>SUM(E46:E48)</f>
        <v>0.7</v>
      </c>
      <c r="F45" s="87">
        <f>SUM(F46:F48)</f>
        <v>1.525</v>
      </c>
      <c r="G45" s="111">
        <f t="shared" si="0"/>
        <v>0.825</v>
      </c>
      <c r="H45" s="12">
        <f t="shared" si="1"/>
        <v>217.85714285714286</v>
      </c>
    </row>
    <row r="46" spans="1:8" ht="54.75" customHeight="1">
      <c r="A46" s="80" t="s">
        <v>116</v>
      </c>
      <c r="B46" s="81" t="s">
        <v>14</v>
      </c>
      <c r="C46" s="86">
        <v>50.2</v>
      </c>
      <c r="D46" s="86">
        <v>50.2</v>
      </c>
      <c r="E46" s="87">
        <v>0.7</v>
      </c>
      <c r="F46" s="87">
        <v>0.906</v>
      </c>
      <c r="G46" s="111">
        <f t="shared" si="0"/>
        <v>0.20600000000000007</v>
      </c>
      <c r="H46" s="12">
        <f t="shared" si="1"/>
        <v>129.42857142857144</v>
      </c>
    </row>
    <row r="47" spans="1:8" ht="27" customHeight="1">
      <c r="A47" s="80" t="s">
        <v>117</v>
      </c>
      <c r="B47" s="81" t="s">
        <v>118</v>
      </c>
      <c r="C47" s="86">
        <v>0.3</v>
      </c>
      <c r="D47" s="86">
        <v>0.3</v>
      </c>
      <c r="E47" s="87"/>
      <c r="F47" s="87">
        <v>0.007</v>
      </c>
      <c r="G47" s="111">
        <f t="shared" si="0"/>
        <v>0.007</v>
      </c>
      <c r="H47" s="12">
        <f t="shared" si="1"/>
        <v>0</v>
      </c>
    </row>
    <row r="48" spans="1:8" ht="39.75" customHeight="1">
      <c r="A48" s="80" t="s">
        <v>119</v>
      </c>
      <c r="B48" s="81" t="s">
        <v>55</v>
      </c>
      <c r="C48" s="86">
        <v>7.5</v>
      </c>
      <c r="D48" s="86">
        <v>7.5</v>
      </c>
      <c r="E48" s="87"/>
      <c r="F48" s="87">
        <v>0.612</v>
      </c>
      <c r="G48" s="111">
        <f t="shared" si="0"/>
        <v>0.612</v>
      </c>
      <c r="H48" s="12">
        <f t="shared" si="1"/>
        <v>0</v>
      </c>
    </row>
    <row r="49" spans="1:8" ht="27" customHeight="1">
      <c r="A49" s="80" t="s">
        <v>120</v>
      </c>
      <c r="B49" s="81" t="s">
        <v>17</v>
      </c>
      <c r="C49" s="86">
        <f>SUM(C50:C51)</f>
        <v>78.1</v>
      </c>
      <c r="D49" s="87">
        <f>SUM(D50:D51)</f>
        <v>78.1</v>
      </c>
      <c r="E49" s="87">
        <f>SUM(E50:E51)</f>
        <v>7.199999999999999</v>
      </c>
      <c r="F49" s="87">
        <f>SUM(F50:F51)</f>
        <v>24.789</v>
      </c>
      <c r="G49" s="111">
        <f t="shared" si="0"/>
        <v>17.589000000000002</v>
      </c>
      <c r="H49" s="12">
        <f t="shared" si="1"/>
        <v>344.2916666666667</v>
      </c>
    </row>
    <row r="50" spans="1:8" ht="24" customHeight="1">
      <c r="A50" s="80" t="s">
        <v>121</v>
      </c>
      <c r="B50" s="81" t="s">
        <v>122</v>
      </c>
      <c r="C50" s="86">
        <v>28.1</v>
      </c>
      <c r="D50" s="86">
        <v>28.1</v>
      </c>
      <c r="E50" s="87">
        <v>3.1</v>
      </c>
      <c r="F50" s="87">
        <v>22.872</v>
      </c>
      <c r="G50" s="111">
        <f t="shared" si="0"/>
        <v>19.772</v>
      </c>
      <c r="H50" s="12">
        <f t="shared" si="1"/>
        <v>737.8064516129032</v>
      </c>
    </row>
    <row r="51" spans="1:8" ht="57" customHeight="1">
      <c r="A51" s="80" t="s">
        <v>123</v>
      </c>
      <c r="B51" s="81" t="s">
        <v>60</v>
      </c>
      <c r="C51" s="86">
        <v>50</v>
      </c>
      <c r="D51" s="86">
        <v>50</v>
      </c>
      <c r="E51" s="87">
        <v>4.1</v>
      </c>
      <c r="F51" s="87">
        <v>1.917</v>
      </c>
      <c r="G51" s="111">
        <f t="shared" si="0"/>
        <v>-2.183</v>
      </c>
      <c r="H51" s="12">
        <f t="shared" si="1"/>
        <v>46.75609756097562</v>
      </c>
    </row>
    <row r="52" spans="1:8" s="10" customFormat="1" ht="28.5" customHeight="1">
      <c r="A52" s="122" t="s">
        <v>124</v>
      </c>
      <c r="B52" s="123"/>
      <c r="C52" s="85">
        <f>SUM(C5+C35)</f>
        <v>113600</v>
      </c>
      <c r="D52" s="85">
        <f>SUM(D5+D35)</f>
        <v>113600</v>
      </c>
      <c r="E52" s="85">
        <f>SUM(E5+E35)</f>
        <v>8759.6</v>
      </c>
      <c r="F52" s="85">
        <f>SUM(F5+F35)</f>
        <v>8614.869</v>
      </c>
      <c r="G52" s="109">
        <f t="shared" si="0"/>
        <v>-144.73099999999977</v>
      </c>
      <c r="H52" s="15">
        <f t="shared" si="1"/>
        <v>98.34774418923239</v>
      </c>
    </row>
    <row r="53" spans="1:8" s="10" customFormat="1" ht="28.5" customHeight="1">
      <c r="A53" s="78" t="s">
        <v>125</v>
      </c>
      <c r="B53" s="79" t="s">
        <v>30</v>
      </c>
      <c r="C53" s="92">
        <f>SUM(C60+C56+C54+C58)</f>
        <v>83220.06599999999</v>
      </c>
      <c r="D53" s="93">
        <f>SUM(D60+D56+D54+D58)</f>
        <v>83220.06599999999</v>
      </c>
      <c r="E53" s="93">
        <f>SUM(E60+E56+E54+E58)</f>
        <v>5692.85</v>
      </c>
      <c r="F53" s="93">
        <f>SUM(F60+F56+F54+F58)</f>
        <v>5692.85</v>
      </c>
      <c r="G53" s="110">
        <f t="shared" si="0"/>
        <v>0</v>
      </c>
      <c r="H53" s="15">
        <f t="shared" si="1"/>
        <v>100</v>
      </c>
    </row>
    <row r="54" spans="1:8" s="10" customFormat="1" ht="25.5" customHeight="1">
      <c r="A54" s="78" t="s">
        <v>126</v>
      </c>
      <c r="B54" s="79" t="s">
        <v>31</v>
      </c>
      <c r="C54" s="94">
        <f>SUM(C55:C55)</f>
        <v>21534.2</v>
      </c>
      <c r="D54" s="93">
        <f>SUM(D55:D55)</f>
        <v>21534.2</v>
      </c>
      <c r="E54" s="93">
        <f>SUM(E55:E55)</f>
        <v>1794.5</v>
      </c>
      <c r="F54" s="93">
        <f>SUM(F55:F55)</f>
        <v>1794.5</v>
      </c>
      <c r="G54" s="110">
        <f t="shared" si="0"/>
        <v>0</v>
      </c>
      <c r="H54" s="15">
        <f t="shared" si="1"/>
        <v>100</v>
      </c>
    </row>
    <row r="55" spans="1:8" ht="25.5" customHeight="1">
      <c r="A55" s="80" t="s">
        <v>127</v>
      </c>
      <c r="B55" s="81" t="s">
        <v>128</v>
      </c>
      <c r="C55" s="95">
        <v>21534.2</v>
      </c>
      <c r="D55" s="95">
        <v>21534.2</v>
      </c>
      <c r="E55" s="91">
        <v>1794.5</v>
      </c>
      <c r="F55" s="91">
        <v>1794.5</v>
      </c>
      <c r="G55" s="112">
        <f t="shared" si="0"/>
        <v>0</v>
      </c>
      <c r="H55" s="12">
        <f t="shared" si="1"/>
        <v>100</v>
      </c>
    </row>
    <row r="56" spans="1:8" s="10" customFormat="1" ht="28.5" customHeight="1">
      <c r="A56" s="78" t="s">
        <v>129</v>
      </c>
      <c r="B56" s="79" t="s">
        <v>130</v>
      </c>
      <c r="C56" s="94">
        <f>SUM(C57:C57)</f>
        <v>60509.7</v>
      </c>
      <c r="D56" s="93">
        <f>SUM(D57:D57)</f>
        <v>60509.7</v>
      </c>
      <c r="E56" s="93">
        <f>SUM(E57:E57)</f>
        <v>3776.9</v>
      </c>
      <c r="F56" s="93">
        <f>SUM(F57:F57)</f>
        <v>3776.9</v>
      </c>
      <c r="G56" s="110">
        <f t="shared" si="0"/>
        <v>0</v>
      </c>
      <c r="H56" s="15">
        <f t="shared" si="1"/>
        <v>100</v>
      </c>
    </row>
    <row r="57" spans="1:8" ht="29.25" customHeight="1">
      <c r="A57" s="80" t="s">
        <v>131</v>
      </c>
      <c r="B57" s="81" t="s">
        <v>9</v>
      </c>
      <c r="C57" s="91">
        <v>60509.7</v>
      </c>
      <c r="D57" s="91">
        <v>60509.7</v>
      </c>
      <c r="E57" s="91">
        <v>3776.9</v>
      </c>
      <c r="F57" s="91">
        <v>3776.9</v>
      </c>
      <c r="G57" s="112">
        <f t="shared" si="0"/>
        <v>0</v>
      </c>
      <c r="H57" s="12">
        <f t="shared" si="1"/>
        <v>100</v>
      </c>
    </row>
    <row r="58" spans="1:8" s="57" customFormat="1" ht="27.75" customHeight="1" hidden="1">
      <c r="A58" s="66">
        <v>41040000</v>
      </c>
      <c r="B58" s="67" t="s">
        <v>39</v>
      </c>
      <c r="C58" s="96">
        <f>C59</f>
        <v>0</v>
      </c>
      <c r="D58" s="97">
        <f>D59</f>
        <v>0</v>
      </c>
      <c r="E58" s="97">
        <f>E59</f>
        <v>0</v>
      </c>
      <c r="F58" s="97">
        <f>F59</f>
        <v>0</v>
      </c>
      <c r="G58" s="115">
        <f t="shared" si="0"/>
        <v>0</v>
      </c>
      <c r="H58" s="62">
        <f t="shared" si="1"/>
        <v>0</v>
      </c>
    </row>
    <row r="59" spans="1:8" s="57" customFormat="1" ht="65.25" customHeight="1" hidden="1">
      <c r="A59" s="55">
        <v>41040200</v>
      </c>
      <c r="B59" s="58" t="s">
        <v>38</v>
      </c>
      <c r="C59" s="98"/>
      <c r="D59" s="98"/>
      <c r="E59" s="98"/>
      <c r="F59" s="89"/>
      <c r="G59" s="114">
        <f aca="true" t="shared" si="2" ref="G59:G87">SUM(F59-E59)</f>
        <v>0</v>
      </c>
      <c r="H59" s="56">
        <f aca="true" t="shared" si="3" ref="H59:H87">IF(E59=0,0,F59/E59%)</f>
        <v>0</v>
      </c>
    </row>
    <row r="60" spans="1:8" s="10" customFormat="1" ht="29.25" customHeight="1">
      <c r="A60" s="78" t="s">
        <v>132</v>
      </c>
      <c r="B60" s="79" t="s">
        <v>29</v>
      </c>
      <c r="C60" s="99">
        <f>SUM(C61:C64)</f>
        <v>1176.166</v>
      </c>
      <c r="D60" s="100">
        <f>SUM(D61:D64)</f>
        <v>1176.166</v>
      </c>
      <c r="E60" s="100">
        <f>SUM(E61:E64)</f>
        <v>121.45</v>
      </c>
      <c r="F60" s="100">
        <f>SUM(F61:F64)</f>
        <v>121.45</v>
      </c>
      <c r="G60" s="109">
        <f t="shared" si="2"/>
        <v>0</v>
      </c>
      <c r="H60" s="15">
        <f t="shared" si="3"/>
        <v>99.99999999999999</v>
      </c>
    </row>
    <row r="61" spans="1:8" ht="61.5" customHeight="1">
      <c r="A61" s="80" t="s">
        <v>133</v>
      </c>
      <c r="B61" s="81" t="s">
        <v>61</v>
      </c>
      <c r="C61" s="101">
        <v>205.92</v>
      </c>
      <c r="D61" s="101">
        <v>205.92</v>
      </c>
      <c r="E61" s="102">
        <v>10.205</v>
      </c>
      <c r="F61" s="102">
        <v>10.205</v>
      </c>
      <c r="G61" s="111">
        <f t="shared" si="2"/>
        <v>0</v>
      </c>
      <c r="H61" s="12">
        <f t="shared" si="3"/>
        <v>100</v>
      </c>
    </row>
    <row r="62" spans="1:8" ht="30" customHeight="1">
      <c r="A62" s="80" t="s">
        <v>134</v>
      </c>
      <c r="B62" s="81" t="s">
        <v>28</v>
      </c>
      <c r="C62" s="86">
        <v>302.76</v>
      </c>
      <c r="D62" s="86">
        <v>302.76</v>
      </c>
      <c r="E62" s="87"/>
      <c r="F62" s="87"/>
      <c r="G62" s="111">
        <f t="shared" si="2"/>
        <v>0</v>
      </c>
      <c r="H62" s="12">
        <f t="shared" si="3"/>
        <v>0</v>
      </c>
    </row>
    <row r="63" spans="1:8" ht="57" customHeight="1" hidden="1">
      <c r="A63" s="82">
        <v>41054300</v>
      </c>
      <c r="B63" s="83" t="s">
        <v>42</v>
      </c>
      <c r="C63" s="86"/>
      <c r="D63" s="86"/>
      <c r="E63" s="87"/>
      <c r="F63" s="87"/>
      <c r="G63" s="111">
        <f t="shared" si="2"/>
        <v>0</v>
      </c>
      <c r="H63" s="12">
        <f t="shared" si="3"/>
        <v>0</v>
      </c>
    </row>
    <row r="64" spans="1:8" ht="57" customHeight="1">
      <c r="A64" s="80" t="s">
        <v>135</v>
      </c>
      <c r="B64" s="81" t="s">
        <v>45</v>
      </c>
      <c r="C64" s="86">
        <v>667.486</v>
      </c>
      <c r="D64" s="86">
        <v>667.486</v>
      </c>
      <c r="E64" s="87">
        <v>111.245</v>
      </c>
      <c r="F64" s="87">
        <v>111.245</v>
      </c>
      <c r="G64" s="111">
        <f t="shared" si="2"/>
        <v>0</v>
      </c>
      <c r="H64" s="12">
        <f t="shared" si="3"/>
        <v>100.00000000000001</v>
      </c>
    </row>
    <row r="65" spans="1:8" s="10" customFormat="1" ht="28.5" customHeight="1">
      <c r="A65" s="119" t="s">
        <v>64</v>
      </c>
      <c r="B65" s="120"/>
      <c r="C65" s="84">
        <f>SUM(C52+C53)</f>
        <v>196820.066</v>
      </c>
      <c r="D65" s="85">
        <f>SUM(D52+D53)</f>
        <v>196820.066</v>
      </c>
      <c r="E65" s="85">
        <f>SUM(E52+E53)</f>
        <v>14452.45</v>
      </c>
      <c r="F65" s="85">
        <f>SUM(F52+F53)</f>
        <v>14307.719000000001</v>
      </c>
      <c r="G65" s="109">
        <f t="shared" si="2"/>
        <v>-144.73099999999977</v>
      </c>
      <c r="H65" s="15">
        <f t="shared" si="3"/>
        <v>98.99857117651332</v>
      </c>
    </row>
    <row r="66" spans="1:8" s="10" customFormat="1" ht="28.5" customHeight="1">
      <c r="A66" s="80" t="s">
        <v>66</v>
      </c>
      <c r="B66" s="81" t="s">
        <v>18</v>
      </c>
      <c r="C66" s="84">
        <f>SUM(C67)</f>
        <v>33.6</v>
      </c>
      <c r="D66" s="85">
        <f>D67+D68</f>
        <v>33.6</v>
      </c>
      <c r="E66" s="85">
        <f>E67+E68</f>
        <v>0</v>
      </c>
      <c r="F66" s="85">
        <f>SUM(F67+F68)</f>
        <v>0.703</v>
      </c>
      <c r="G66" s="109">
        <f t="shared" si="2"/>
        <v>0.703</v>
      </c>
      <c r="H66" s="15">
        <f t="shared" si="3"/>
        <v>0</v>
      </c>
    </row>
    <row r="67" spans="1:8" s="10" customFormat="1" ht="28.5" customHeight="1">
      <c r="A67" s="80" t="s">
        <v>136</v>
      </c>
      <c r="B67" s="81" t="s">
        <v>137</v>
      </c>
      <c r="C67" s="86">
        <v>33.6</v>
      </c>
      <c r="D67" s="87">
        <v>33.6</v>
      </c>
      <c r="E67" s="87"/>
      <c r="F67" s="87">
        <v>0.703</v>
      </c>
      <c r="G67" s="111">
        <f t="shared" si="2"/>
        <v>0.703</v>
      </c>
      <c r="H67" s="12">
        <f t="shared" si="3"/>
        <v>0</v>
      </c>
    </row>
    <row r="68" spans="1:8" s="10" customFormat="1" ht="23.25" customHeight="1" hidden="1">
      <c r="A68" s="2">
        <v>19050000</v>
      </c>
      <c r="B68" s="14" t="s">
        <v>37</v>
      </c>
      <c r="C68" s="86"/>
      <c r="D68" s="87"/>
      <c r="E68" s="87"/>
      <c r="F68" s="87"/>
      <c r="G68" s="111">
        <f t="shared" si="2"/>
        <v>0</v>
      </c>
      <c r="H68" s="12">
        <f t="shared" si="3"/>
        <v>0</v>
      </c>
    </row>
    <row r="69" spans="1:12" ht="24" customHeight="1">
      <c r="A69" s="80" t="s">
        <v>138</v>
      </c>
      <c r="B69" s="81" t="s">
        <v>19</v>
      </c>
      <c r="C69" s="84">
        <f>SUM(C70:C71)</f>
        <v>3798.6</v>
      </c>
      <c r="D69" s="85">
        <f>SUM(D70:D71)</f>
        <v>3798.6</v>
      </c>
      <c r="E69" s="85">
        <f>SUM(E70:E71)</f>
        <v>316.4</v>
      </c>
      <c r="F69" s="85">
        <f>SUM(F70:F71)</f>
        <v>233.797</v>
      </c>
      <c r="G69" s="109">
        <f t="shared" si="2"/>
        <v>-82.60299999999998</v>
      </c>
      <c r="H69" s="15">
        <f t="shared" si="3"/>
        <v>73.89285714285715</v>
      </c>
      <c r="J69" s="19"/>
      <c r="K69" s="19"/>
      <c r="L69" s="19"/>
    </row>
    <row r="70" spans="1:12" s="57" customFormat="1" ht="57" customHeight="1" hidden="1">
      <c r="A70" s="53">
        <v>24062100</v>
      </c>
      <c r="B70" s="58" t="s">
        <v>36</v>
      </c>
      <c r="C70" s="103"/>
      <c r="D70" s="89"/>
      <c r="E70" s="89"/>
      <c r="F70" s="89"/>
      <c r="G70" s="113">
        <f t="shared" si="2"/>
        <v>0</v>
      </c>
      <c r="H70" s="56">
        <f t="shared" si="3"/>
        <v>0</v>
      </c>
      <c r="J70" s="59"/>
      <c r="K70" s="59"/>
      <c r="L70" s="59"/>
    </row>
    <row r="71" spans="1:12" ht="24.75" customHeight="1">
      <c r="A71" s="80" t="s">
        <v>139</v>
      </c>
      <c r="B71" s="81" t="s">
        <v>140</v>
      </c>
      <c r="C71" s="86">
        <v>3798.6</v>
      </c>
      <c r="D71" s="86">
        <v>3798.6</v>
      </c>
      <c r="E71" s="86">
        <v>316.4</v>
      </c>
      <c r="F71" s="104">
        <v>233.797</v>
      </c>
      <c r="G71" s="111">
        <f t="shared" si="2"/>
        <v>-82.60299999999998</v>
      </c>
      <c r="H71" s="12">
        <f t="shared" si="3"/>
        <v>73.89285714285715</v>
      </c>
      <c r="J71" s="19"/>
      <c r="K71" s="20"/>
      <c r="L71" s="19"/>
    </row>
    <row r="72" spans="1:12" s="10" customFormat="1" ht="24.75" customHeight="1">
      <c r="A72" s="80" t="s">
        <v>141</v>
      </c>
      <c r="B72" s="81" t="s">
        <v>25</v>
      </c>
      <c r="C72" s="84">
        <f>SUM(C73)</f>
        <v>100</v>
      </c>
      <c r="D72" s="85">
        <f>SUM(D73)</f>
        <v>100</v>
      </c>
      <c r="E72" s="85">
        <f>SUM(E73)</f>
        <v>0</v>
      </c>
      <c r="F72" s="85">
        <f>SUM(F73)</f>
        <v>8.145</v>
      </c>
      <c r="G72" s="109">
        <f t="shared" si="2"/>
        <v>8.145</v>
      </c>
      <c r="H72" s="15">
        <f t="shared" si="3"/>
        <v>0</v>
      </c>
      <c r="J72" s="21"/>
      <c r="K72" s="20"/>
      <c r="L72" s="21"/>
    </row>
    <row r="73" spans="1:12" ht="60.75" customHeight="1">
      <c r="A73" s="80" t="s">
        <v>142</v>
      </c>
      <c r="B73" s="81" t="s">
        <v>63</v>
      </c>
      <c r="C73" s="86">
        <v>100</v>
      </c>
      <c r="D73" s="105">
        <v>100</v>
      </c>
      <c r="E73" s="87"/>
      <c r="F73" s="87">
        <v>8.145</v>
      </c>
      <c r="G73" s="111">
        <f t="shared" si="2"/>
        <v>8.145</v>
      </c>
      <c r="H73" s="12">
        <f t="shared" si="3"/>
        <v>0</v>
      </c>
      <c r="J73" s="19"/>
      <c r="K73" s="19"/>
      <c r="L73" s="19"/>
    </row>
    <row r="74" spans="1:12" ht="30" customHeight="1" hidden="1">
      <c r="A74" s="2">
        <v>41050000</v>
      </c>
      <c r="B74" s="117" t="s">
        <v>29</v>
      </c>
      <c r="C74" s="84">
        <f>C75+C76+C77</f>
        <v>0</v>
      </c>
      <c r="D74" s="85">
        <f>D75+D76+D77</f>
        <v>0</v>
      </c>
      <c r="E74" s="85">
        <f>E75+E76+E77</f>
        <v>0</v>
      </c>
      <c r="F74" s="85">
        <f>F75+F76+F77</f>
        <v>0</v>
      </c>
      <c r="G74" s="109">
        <f t="shared" si="2"/>
        <v>0</v>
      </c>
      <c r="H74" s="15">
        <f t="shared" si="3"/>
        <v>0</v>
      </c>
      <c r="J74" s="19"/>
      <c r="K74" s="19"/>
      <c r="L74" s="19"/>
    </row>
    <row r="75" spans="1:12" ht="39.75" customHeight="1" hidden="1">
      <c r="A75" s="31">
        <v>41051100</v>
      </c>
      <c r="B75" s="32" t="s">
        <v>40</v>
      </c>
      <c r="C75" s="86">
        <v>0</v>
      </c>
      <c r="D75" s="87">
        <v>0</v>
      </c>
      <c r="E75" s="87">
        <v>0</v>
      </c>
      <c r="F75" s="87">
        <v>0</v>
      </c>
      <c r="G75" s="111">
        <f t="shared" si="2"/>
        <v>0</v>
      </c>
      <c r="H75" s="12">
        <f t="shared" si="3"/>
        <v>0</v>
      </c>
      <c r="J75" s="19"/>
      <c r="K75" s="19"/>
      <c r="L75" s="19"/>
    </row>
    <row r="76" spans="1:12" ht="39.75" customHeight="1" hidden="1">
      <c r="A76" s="31">
        <v>41053400</v>
      </c>
      <c r="B76" s="32" t="s">
        <v>41</v>
      </c>
      <c r="C76" s="86">
        <v>0</v>
      </c>
      <c r="D76" s="87">
        <v>0</v>
      </c>
      <c r="E76" s="87">
        <v>0</v>
      </c>
      <c r="F76" s="87">
        <v>0</v>
      </c>
      <c r="G76" s="111">
        <f t="shared" si="2"/>
        <v>0</v>
      </c>
      <c r="H76" s="12">
        <f t="shared" si="3"/>
        <v>0</v>
      </c>
      <c r="J76" s="19"/>
      <c r="K76" s="19"/>
      <c r="L76" s="19"/>
    </row>
    <row r="77" spans="1:12" ht="39.75" customHeight="1" hidden="1">
      <c r="A77" s="31">
        <v>41053900</v>
      </c>
      <c r="B77" s="32" t="s">
        <v>28</v>
      </c>
      <c r="C77" s="86">
        <v>0</v>
      </c>
      <c r="D77" s="87">
        <v>0</v>
      </c>
      <c r="E77" s="87">
        <v>0</v>
      </c>
      <c r="F77" s="87">
        <v>0</v>
      </c>
      <c r="G77" s="111">
        <f t="shared" si="2"/>
        <v>0</v>
      </c>
      <c r="H77" s="12">
        <f t="shared" si="3"/>
        <v>0</v>
      </c>
      <c r="J77" s="19"/>
      <c r="K77" s="19"/>
      <c r="L77" s="19"/>
    </row>
    <row r="78" spans="1:8" s="10" customFormat="1" ht="24.75" customHeight="1">
      <c r="A78" s="80" t="s">
        <v>143</v>
      </c>
      <c r="B78" s="81" t="s">
        <v>144</v>
      </c>
      <c r="C78" s="84">
        <f>SUM(C79)</f>
        <v>15</v>
      </c>
      <c r="D78" s="85">
        <f>SUM(D79)</f>
        <v>15</v>
      </c>
      <c r="E78" s="85">
        <f>SUM(E79)</f>
        <v>1.2</v>
      </c>
      <c r="F78" s="85">
        <f>SUM(F79)</f>
        <v>0.28</v>
      </c>
      <c r="G78" s="109">
        <f t="shared" si="2"/>
        <v>-0.9199999999999999</v>
      </c>
      <c r="H78" s="15">
        <f t="shared" si="3"/>
        <v>23.333333333333336</v>
      </c>
    </row>
    <row r="79" spans="1:8" ht="38.25" customHeight="1">
      <c r="A79" s="80" t="s">
        <v>145</v>
      </c>
      <c r="B79" s="81" t="s">
        <v>62</v>
      </c>
      <c r="C79" s="86">
        <v>15</v>
      </c>
      <c r="D79" s="87">
        <v>15</v>
      </c>
      <c r="E79" s="87">
        <v>1.2</v>
      </c>
      <c r="F79" s="87">
        <v>0.28</v>
      </c>
      <c r="G79" s="111">
        <f t="shared" si="2"/>
        <v>-0.9199999999999999</v>
      </c>
      <c r="H79" s="12">
        <f t="shared" si="3"/>
        <v>23.333333333333336</v>
      </c>
    </row>
    <row r="80" spans="1:8" s="63" customFormat="1" ht="28.5" customHeight="1" hidden="1">
      <c r="A80" s="60">
        <v>41050000</v>
      </c>
      <c r="B80" s="61" t="s">
        <v>29</v>
      </c>
      <c r="C80" s="103">
        <f>SUM(C81:C82)</f>
        <v>0</v>
      </c>
      <c r="D80" s="106">
        <f>SUM(D81:D82)</f>
        <v>0</v>
      </c>
      <c r="E80" s="106">
        <f>SUM(E81:E82)</f>
        <v>0</v>
      </c>
      <c r="F80" s="106">
        <f>SUM(F81:F82)</f>
        <v>0</v>
      </c>
      <c r="G80" s="116">
        <f t="shared" si="2"/>
        <v>0</v>
      </c>
      <c r="H80" s="62">
        <f t="shared" si="3"/>
        <v>0</v>
      </c>
    </row>
    <row r="81" spans="1:8" s="57" customFormat="1" ht="38.25" customHeight="1" hidden="1">
      <c r="A81" s="54">
        <v>41051100</v>
      </c>
      <c r="B81" s="64" t="s">
        <v>34</v>
      </c>
      <c r="C81" s="88"/>
      <c r="D81" s="89"/>
      <c r="E81" s="89"/>
      <c r="F81" s="89"/>
      <c r="G81" s="113">
        <f t="shared" si="2"/>
        <v>0</v>
      </c>
      <c r="H81" s="56">
        <f t="shared" si="3"/>
        <v>0</v>
      </c>
    </row>
    <row r="82" spans="1:8" s="57" customFormat="1" ht="91.5" customHeight="1" hidden="1">
      <c r="A82" s="54">
        <v>41052600</v>
      </c>
      <c r="B82" s="64" t="s">
        <v>35</v>
      </c>
      <c r="C82" s="88"/>
      <c r="D82" s="107"/>
      <c r="E82" s="107"/>
      <c r="F82" s="89"/>
      <c r="G82" s="113">
        <f t="shared" si="2"/>
        <v>0</v>
      </c>
      <c r="H82" s="56">
        <f t="shared" si="3"/>
        <v>0</v>
      </c>
    </row>
    <row r="83" spans="1:8" ht="21" customHeight="1">
      <c r="A83" s="44"/>
      <c r="B83" s="4" t="s">
        <v>147</v>
      </c>
      <c r="C83" s="94">
        <f>SUM(C66+C69+C72+C78)</f>
        <v>3947.2</v>
      </c>
      <c r="D83" s="93">
        <f>SUM(D66+D69+D72+D78)</f>
        <v>3947.2</v>
      </c>
      <c r="E83" s="93">
        <f>SUM(E66+E69+E72+E78)</f>
        <v>317.59999999999997</v>
      </c>
      <c r="F83" s="93">
        <f>SUM(F66+F69+F72+F78)</f>
        <v>242.925</v>
      </c>
      <c r="G83" s="109">
        <f t="shared" si="2"/>
        <v>-74.67499999999995</v>
      </c>
      <c r="H83" s="15">
        <f t="shared" si="3"/>
        <v>76.48772040302268</v>
      </c>
    </row>
    <row r="84" spans="1:8" ht="24" customHeight="1">
      <c r="A84" s="25"/>
      <c r="B84" s="8" t="s">
        <v>24</v>
      </c>
      <c r="C84" s="94">
        <f>SUM(C73)</f>
        <v>100</v>
      </c>
      <c r="D84" s="94">
        <f>SUM(D73)</f>
        <v>100</v>
      </c>
      <c r="E84" s="94">
        <f>SUM(E73)</f>
        <v>0</v>
      </c>
      <c r="F84" s="94">
        <f>SUM(F73)</f>
        <v>8.145</v>
      </c>
      <c r="G84" s="109">
        <f t="shared" si="2"/>
        <v>8.145</v>
      </c>
      <c r="H84" s="12">
        <f t="shared" si="3"/>
        <v>0</v>
      </c>
    </row>
    <row r="85" spans="1:8" ht="24" customHeight="1">
      <c r="A85" s="25"/>
      <c r="B85" s="23" t="s">
        <v>146</v>
      </c>
      <c r="C85" s="84">
        <f>SUM(C83+C80)</f>
        <v>3947.2</v>
      </c>
      <c r="D85" s="85">
        <f>SUM(D83+D80)</f>
        <v>3947.2</v>
      </c>
      <c r="E85" s="85">
        <f>SUM(E83+E80)</f>
        <v>317.59999999999997</v>
      </c>
      <c r="F85" s="85">
        <f>SUM(F83+F80)</f>
        <v>242.925</v>
      </c>
      <c r="G85" s="109">
        <f t="shared" si="2"/>
        <v>-74.67499999999995</v>
      </c>
      <c r="H85" s="15">
        <f t="shared" si="3"/>
        <v>76.48772040302268</v>
      </c>
    </row>
    <row r="86" spans="1:8" ht="42.75" customHeight="1">
      <c r="A86" s="25"/>
      <c r="B86" s="23" t="s">
        <v>148</v>
      </c>
      <c r="C86" s="84">
        <f>SUM(C52+C83)</f>
        <v>117547.2</v>
      </c>
      <c r="D86" s="85">
        <f>SUM(D52+D83)</f>
        <v>117547.2</v>
      </c>
      <c r="E86" s="85">
        <f>SUM(E52+E83)</f>
        <v>9077.2</v>
      </c>
      <c r="F86" s="85">
        <f>SUM(F52+F83)</f>
        <v>8857.794</v>
      </c>
      <c r="G86" s="109">
        <f t="shared" si="2"/>
        <v>-219.40600000000086</v>
      </c>
      <c r="H86" s="15">
        <f t="shared" si="3"/>
        <v>97.58288899660687</v>
      </c>
    </row>
    <row r="87" spans="1:8" ht="33.75" customHeight="1">
      <c r="A87" s="25"/>
      <c r="B87" s="23" t="s">
        <v>149</v>
      </c>
      <c r="C87" s="94">
        <f>SUM(C85+C65)</f>
        <v>200767.266</v>
      </c>
      <c r="D87" s="93">
        <f>SUM(D85+D65)</f>
        <v>200767.266</v>
      </c>
      <c r="E87" s="93">
        <f>SUM(E85+E65)</f>
        <v>14770.050000000001</v>
      </c>
      <c r="F87" s="108">
        <f>SUM(F85+F65)</f>
        <v>14550.644</v>
      </c>
      <c r="G87" s="109">
        <f t="shared" si="2"/>
        <v>-219.40600000000086</v>
      </c>
      <c r="H87" s="15">
        <f t="shared" si="3"/>
        <v>98.51452093933331</v>
      </c>
    </row>
    <row r="88" spans="1:8" ht="23.25" customHeight="1">
      <c r="A88" s="27"/>
      <c r="B88" s="9"/>
      <c r="C88" s="34"/>
      <c r="D88" s="46"/>
      <c r="E88" s="49"/>
      <c r="F88" s="35"/>
      <c r="G88" s="36"/>
      <c r="H88" s="17"/>
    </row>
    <row r="89" spans="1:8" s="1" customFormat="1" ht="18.75">
      <c r="A89" s="22"/>
      <c r="B89" s="43" t="s">
        <v>5</v>
      </c>
      <c r="C89" s="37"/>
      <c r="D89" s="47"/>
      <c r="E89" s="47" t="s">
        <v>44</v>
      </c>
      <c r="F89" s="38"/>
      <c r="G89" s="39"/>
      <c r="H89" s="18"/>
    </row>
    <row r="90" spans="1:4" ht="18.75">
      <c r="A90" s="26"/>
      <c r="B90" s="29"/>
      <c r="D90" s="48"/>
    </row>
    <row r="91" spans="1:8" s="74" customFormat="1" ht="12.75">
      <c r="A91" s="68"/>
      <c r="B91" s="69" t="s">
        <v>65</v>
      </c>
      <c r="C91" s="75"/>
      <c r="D91" s="76"/>
      <c r="E91" s="70"/>
      <c r="F91" s="71"/>
      <c r="G91" s="72"/>
      <c r="H91" s="73"/>
    </row>
    <row r="92" spans="3:4" ht="18">
      <c r="C92" s="48"/>
      <c r="D92" s="77"/>
    </row>
  </sheetData>
  <sheetProtection/>
  <mergeCells count="11">
    <mergeCell ref="G3:H3"/>
    <mergeCell ref="G2:H2"/>
    <mergeCell ref="A65:B65"/>
    <mergeCell ref="B1:H1"/>
    <mergeCell ref="A52:B52"/>
    <mergeCell ref="A3:A4"/>
    <mergeCell ref="B3:B4"/>
    <mergeCell ref="C3:C4"/>
    <mergeCell ref="D3:D4"/>
    <mergeCell ref="E3:E4"/>
    <mergeCell ref="F3:F4"/>
  </mergeCells>
  <printOptions horizontalCentered="1"/>
  <pageMargins left="0.7086614173228347" right="0" top="0" bottom="0" header="0" footer="0"/>
  <pageSetup horizontalDpi="600" verticalDpi="600" orientation="portrait" paperSize="9" scale="45" r:id="rId1"/>
  <rowBreaks count="1" manualBreakCount="1">
    <brk id="5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</cp:lastModifiedBy>
  <cp:lastPrinted>2021-02-02T08:24:37Z</cp:lastPrinted>
  <dcterms:created xsi:type="dcterms:W3CDTF">1996-10-08T23:32:33Z</dcterms:created>
  <dcterms:modified xsi:type="dcterms:W3CDTF">2021-02-02T08:25:46Z</dcterms:modified>
  <cp:category/>
  <cp:version/>
  <cp:contentType/>
  <cp:contentStatus/>
</cp:coreProperties>
</file>