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bookViews>
    <workbookView xWindow="720" yWindow="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'1'!$A$1:$G$116</definedName>
  </definedNames>
  <calcPr calcId="152511"/>
  <customWorkbookViews>
    <customWorkbookView name="lena - Личное представление" guid="{2C2CFF0B-8759-4E25-94E2-B667FE22E70B}" mergeInterval="0" personalView="1" maximized="1" windowWidth="1276" windowHeight="822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ubow - Личное представление" guid="{356CC87D-C45A-423A-9572-F74069546E3E}" mergeInterval="0" personalView="1" maximized="1" windowWidth="1276" windowHeight="758" activeSheetId="1"/>
  </customWorkbookViews>
</workbook>
</file>

<file path=xl/calcChain.xml><?xml version="1.0" encoding="utf-8"?>
<calcChain xmlns="http://schemas.openxmlformats.org/spreadsheetml/2006/main">
  <c r="F95" i="1" l="1"/>
  <c r="G95" i="1"/>
  <c r="C95" i="1"/>
  <c r="D82" i="1" l="1"/>
  <c r="E82" i="1"/>
  <c r="C82" i="1"/>
  <c r="F87" i="1" l="1"/>
  <c r="G87" i="1"/>
  <c r="E88" i="1"/>
  <c r="C37" i="1"/>
  <c r="F47" i="1"/>
  <c r="G47" i="1"/>
  <c r="C47" i="1"/>
  <c r="D88" i="1" l="1"/>
  <c r="F103" i="1" l="1"/>
  <c r="G103" i="1"/>
  <c r="C88" i="1"/>
  <c r="F107" i="1"/>
  <c r="G107" i="1"/>
  <c r="F74" i="1" l="1"/>
  <c r="G74" i="1"/>
  <c r="D70" i="1" l="1"/>
  <c r="E70" i="1"/>
  <c r="C70" i="1"/>
  <c r="F71" i="1"/>
  <c r="G71" i="1"/>
  <c r="F102" i="1" l="1"/>
  <c r="G102" i="1"/>
  <c r="G105" i="1" l="1"/>
  <c r="F105" i="1"/>
  <c r="G101" i="1"/>
  <c r="F101" i="1"/>
  <c r="G100" i="1"/>
  <c r="F100" i="1"/>
  <c r="G99" i="1"/>
  <c r="F99" i="1"/>
  <c r="G79" i="1"/>
  <c r="F79" i="1"/>
  <c r="F93" i="1" l="1"/>
  <c r="G93" i="1"/>
  <c r="F91" i="1"/>
  <c r="G91" i="1"/>
  <c r="F106" i="1"/>
  <c r="G106" i="1"/>
  <c r="G85" i="1"/>
  <c r="F85" i="1"/>
  <c r="D48" i="1" l="1"/>
  <c r="D42" i="1"/>
  <c r="D37" i="1" l="1"/>
  <c r="G38" i="1"/>
  <c r="F38" i="1"/>
  <c r="E110" i="1" l="1"/>
  <c r="D110" i="1"/>
  <c r="C110" i="1"/>
  <c r="F104" i="1" l="1"/>
  <c r="G104" i="1"/>
  <c r="G89" i="1" l="1"/>
  <c r="F89" i="1"/>
  <c r="G108" i="1" l="1"/>
  <c r="G109" i="1"/>
  <c r="G97" i="1"/>
  <c r="G98" i="1"/>
  <c r="F98" i="1"/>
  <c r="G94" i="1"/>
  <c r="G96" i="1"/>
  <c r="G92" i="1"/>
  <c r="G90" i="1"/>
  <c r="G77" i="1"/>
  <c r="G54" i="1"/>
  <c r="G53" i="1"/>
  <c r="G19" i="1"/>
  <c r="E22" i="1"/>
  <c r="E21" i="1" s="1"/>
  <c r="D22" i="1"/>
  <c r="D21" i="1" s="1"/>
  <c r="C22" i="1"/>
  <c r="C21" i="1" s="1"/>
  <c r="F41" i="1" l="1"/>
  <c r="G41" i="1"/>
  <c r="G36" i="1" l="1"/>
  <c r="F36" i="1"/>
  <c r="F97" i="1" l="1"/>
  <c r="E75" i="1" l="1"/>
  <c r="D75" i="1"/>
  <c r="F75" i="1" l="1"/>
  <c r="C14" i="1"/>
  <c r="E42" i="1"/>
  <c r="C42" i="1"/>
  <c r="D63" i="1"/>
  <c r="E9" i="1"/>
  <c r="E24" i="1"/>
  <c r="E14" i="1"/>
  <c r="E48" i="1"/>
  <c r="E58" i="1"/>
  <c r="E63" i="1"/>
  <c r="D24" i="1"/>
  <c r="D9" i="1"/>
  <c r="D14" i="1"/>
  <c r="G55" i="1"/>
  <c r="D58" i="1"/>
  <c r="F70" i="1"/>
  <c r="C24" i="1"/>
  <c r="C9" i="1"/>
  <c r="C75" i="1"/>
  <c r="F77" i="1"/>
  <c r="G40" i="1"/>
  <c r="F40" i="1"/>
  <c r="C48" i="1"/>
  <c r="C58" i="1"/>
  <c r="C63" i="1"/>
  <c r="F96" i="1"/>
  <c r="G39" i="1"/>
  <c r="F39" i="1"/>
  <c r="G76" i="1"/>
  <c r="F76" i="1"/>
  <c r="G46" i="1"/>
  <c r="G45" i="1"/>
  <c r="G44" i="1"/>
  <c r="F54" i="1"/>
  <c r="F46" i="1"/>
  <c r="F45" i="1"/>
  <c r="F44" i="1"/>
  <c r="F53" i="1"/>
  <c r="G52" i="1"/>
  <c r="F52" i="1"/>
  <c r="G51" i="1"/>
  <c r="F51" i="1"/>
  <c r="G50" i="1"/>
  <c r="F50" i="1"/>
  <c r="G56" i="1"/>
  <c r="F56" i="1"/>
  <c r="G72" i="1"/>
  <c r="F72" i="1"/>
  <c r="F109" i="1"/>
  <c r="F108" i="1"/>
  <c r="F94" i="1"/>
  <c r="F92" i="1"/>
  <c r="F90" i="1"/>
  <c r="G35" i="1"/>
  <c r="F35" i="1"/>
  <c r="F57" i="1"/>
  <c r="G57" i="1"/>
  <c r="G69" i="1"/>
  <c r="F69" i="1"/>
  <c r="G68" i="1"/>
  <c r="F68" i="1"/>
  <c r="G34" i="1"/>
  <c r="F34" i="1"/>
  <c r="G33" i="1"/>
  <c r="F33" i="1"/>
  <c r="G23" i="1"/>
  <c r="F23" i="1"/>
  <c r="F19" i="1"/>
  <c r="F29" i="1"/>
  <c r="F11" i="1"/>
  <c r="G11" i="1"/>
  <c r="F12" i="1"/>
  <c r="G12" i="1"/>
  <c r="F13" i="1"/>
  <c r="G13" i="1"/>
  <c r="F16" i="1"/>
  <c r="G16" i="1"/>
  <c r="F17" i="1"/>
  <c r="G17" i="1"/>
  <c r="F18" i="1"/>
  <c r="G18" i="1"/>
  <c r="F20" i="1"/>
  <c r="G20" i="1"/>
  <c r="F26" i="1"/>
  <c r="G26" i="1"/>
  <c r="F27" i="1"/>
  <c r="G27" i="1"/>
  <c r="F28" i="1"/>
  <c r="G28" i="1"/>
  <c r="G29" i="1"/>
  <c r="F30" i="1"/>
  <c r="G30" i="1"/>
  <c r="F31" i="1"/>
  <c r="G31" i="1"/>
  <c r="F73" i="1"/>
  <c r="G73" i="1"/>
  <c r="F60" i="1"/>
  <c r="G60" i="1"/>
  <c r="F61" i="1"/>
  <c r="G61" i="1"/>
  <c r="F62" i="1"/>
  <c r="G62" i="1"/>
  <c r="F65" i="1"/>
  <c r="G65" i="1"/>
  <c r="F66" i="1"/>
  <c r="G66" i="1"/>
  <c r="F67" i="1"/>
  <c r="G67" i="1"/>
  <c r="F78" i="1"/>
  <c r="G78" i="1"/>
  <c r="F83" i="1"/>
  <c r="G83" i="1"/>
  <c r="F84" i="1"/>
  <c r="G84" i="1"/>
  <c r="F86" i="1"/>
  <c r="G86" i="1"/>
  <c r="F55" i="1"/>
  <c r="G75" i="1"/>
  <c r="E37" i="1" l="1"/>
  <c r="D80" i="1"/>
  <c r="E80" i="1"/>
  <c r="C80" i="1"/>
  <c r="F63" i="1"/>
  <c r="F88" i="1"/>
  <c r="F82" i="1"/>
  <c r="G9" i="1"/>
  <c r="F14" i="1"/>
  <c r="F42" i="1"/>
  <c r="G14" i="1"/>
  <c r="F9" i="1"/>
  <c r="G82" i="1"/>
  <c r="F24" i="1"/>
  <c r="G48" i="1"/>
  <c r="F48" i="1"/>
  <c r="G42" i="1"/>
  <c r="F58" i="1"/>
  <c r="G88" i="1"/>
  <c r="G70" i="1"/>
  <c r="G63" i="1"/>
  <c r="G58" i="1"/>
  <c r="G24" i="1"/>
  <c r="F22" i="1"/>
  <c r="G22" i="1"/>
  <c r="F21" i="1" l="1"/>
  <c r="C111" i="1"/>
  <c r="D111" i="1"/>
  <c r="G110" i="1"/>
  <c r="G21" i="1"/>
  <c r="F110" i="1"/>
  <c r="F37" i="1"/>
  <c r="G37" i="1"/>
  <c r="E111" i="1"/>
  <c r="G111" i="1" l="1"/>
  <c r="G80" i="1"/>
  <c r="F111" i="1"/>
  <c r="F80" i="1"/>
</calcChain>
</file>

<file path=xl/sharedStrings.xml><?xml version="1.0" encoding="utf-8"?>
<sst xmlns="http://schemas.openxmlformats.org/spreadsheetml/2006/main" count="177" uniqueCount="125">
  <si>
    <t>Назва</t>
  </si>
  <si>
    <t>уточнений план звітного періоду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</si>
  <si>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</si>
  <si>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</si>
  <si>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</si>
  <si>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</si>
  <si>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</si>
  <si>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</si>
  <si>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</si>
  <si>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</si>
  <si>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</si>
  <si>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</si>
  <si>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</si>
  <si>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</si>
  <si>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</si>
  <si>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</si>
  <si>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</si>
  <si>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</si>
  <si>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</si>
  <si>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</si>
  <si>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</si>
  <si>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Організація та проведення громадських робіт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</si>
  <si>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</si>
  <si>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</si>
  <si>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</si>
  <si>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</si>
  <si>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</si>
  <si>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</si>
  <si>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</si>
  <si>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Надання загальної середньої освіти загальноосвітніми навчальними закладами, в т.ч.:</t>
  </si>
  <si>
    <t>1020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</si>
  <si>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</si>
  <si>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</si>
  <si>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</si>
  <si>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</si>
  <si>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</si>
  <si>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</si>
  <si>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</si>
  <si>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</si>
  <si>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</si>
  <si>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</si>
  <si>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</si>
  <si>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</si>
  <si>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</si>
  <si>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</si>
  <si>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</si>
  <si>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</si>
  <si>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</si>
  <si>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</si>
  <si>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Охорона здоров”я</t>
  </si>
  <si>
    <t>Фізична культура і спорт</t>
  </si>
  <si>
    <t>Житлово - комунальне господарство</t>
  </si>
  <si>
    <t>Резервний фонд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</si>
  <si>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</si>
  <si>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</si>
  <si>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</si>
  <si>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</si>
  <si>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</si>
  <si>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</si>
  <si>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</si>
  <si>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</si>
  <si>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3140</t>
  </si>
  <si>
    <t>3121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</si>
  <si>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</si>
  <si>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</si>
  <si>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</si>
  <si>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</si>
  <si>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</si>
  <si>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</si>
  <si>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</si>
  <si>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</si>
  <si>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</si>
  <si>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</si>
  <si>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</si>
  <si>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</si>
  <si>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</si>
  <si>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</si>
  <si>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</si>
  <si>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</si>
  <si>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</si>
  <si>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8700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</si>
  <si>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</si>
  <si>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</si>
  <si>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</si>
  <si>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</si>
  <si>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в т.ч. видатки за рахунок медичної субвенції: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</si>
  <si>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</si>
  <si>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</si>
  <si>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</si>
  <si>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7325</t>
  </si>
  <si>
    <t>Будівництво споруд, установ та закладів фізичної культури і спорту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</si>
  <si>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</si>
  <si>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</si>
  <si>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</si>
  <si>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</si>
  <si>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</si>
  <si>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</si>
  <si>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 xml:space="preserve"> ЗВІТ ПРО ВИКОНАННЯ МІСЬКОГО БЮДЖЕТУ м.ЛЮБОТИНА</t>
  </si>
  <si>
    <t>(тис.грн)</t>
  </si>
  <si>
    <t>план 2020 року з урахуванням змін</t>
  </si>
  <si>
    <t>7650</t>
  </si>
  <si>
    <t>Проведення експертної грошової оцінки земельної ділянки чи права на неї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</si>
  <si>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</si>
  <si>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</si>
  <si>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</si>
  <si>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</si>
  <si>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</si>
  <si>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7363</t>
  </si>
  <si>
    <t>7462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</si>
  <si>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</si>
  <si>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та розвиток автомобільних доріг та дорожньої інфраструктури за рахунок субвенції з державного бюджету</t>
  </si>
  <si>
    <t>7368</t>
  </si>
  <si>
    <t>Виконання інвестиційних проектів за рахунок субвенцій з інших бюджетів</t>
  </si>
  <si>
    <t>6011</t>
  </si>
  <si>
    <t>Експлуатація та технічне обслуговування житлового фонду</t>
  </si>
  <si>
    <t>7370</t>
  </si>
  <si>
    <t>Реалізація інших заходів щодо соціально-економічного розвитку територій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</si>
  <si>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</si>
  <si>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</si>
  <si>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3112</t>
  </si>
  <si>
    <t>Заходи державної політики з питань дітей та їх соціального захисту</t>
  </si>
  <si>
    <t>за січень-жовтень 2020 року</t>
  </si>
  <si>
    <t>Виконано за січень-жовтень 2020 року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</si>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</sst>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6" fillId="0" borderId="0" xfId="0" applyFont="1"/>
    <xf numFmtId="164" fontId="14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65" fontId="7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justify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5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21" fillId="4" borderId="0" xfId="0" applyFont="1" applyFill="1"/>
    <xf numFmtId="165" fontId="14" fillId="4" borderId="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5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topLeftCell="A106" zoomScale="112" zoomScaleNormal="112" zoomScaleSheetLayoutView="126" workbookViewId="0">
      <selection activeCell="C36" sqref="C36:E36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62" customWidth="1"/>
    <col min="4" max="4" width="13" style="62" customWidth="1"/>
    <col min="5" max="5" width="13.140625" style="62" customWidth="1"/>
    <col min="6" max="6" width="13.42578125" customWidth="1"/>
    <col min="7" max="7" width="10" customWidth="1"/>
    <col min="9" max="9" width="10.140625" bestFit="1" customWidth="1"/>
    <col min="12" max="12" width="9" customWidth="1"/>
  </cols>
  <sheetData>
    <row r="1" spans="1:13" ht="15" customHeight="1" x14ac:dyDescent="0.2">
      <c r="E1" s="76"/>
      <c r="F1" s="112"/>
      <c r="G1" s="112"/>
      <c r="H1" s="7"/>
    </row>
    <row r="2" spans="1:13" ht="18" customHeight="1" x14ac:dyDescent="0.3">
      <c r="A2" s="114" t="s">
        <v>97</v>
      </c>
      <c r="B2" s="114"/>
      <c r="C2" s="114"/>
      <c r="D2" s="114"/>
      <c r="E2" s="114"/>
      <c r="F2" s="114"/>
      <c r="G2" s="114"/>
      <c r="K2" s="6"/>
      <c r="L2" s="6"/>
      <c r="M2" s="6"/>
    </row>
    <row r="3" spans="1:13" ht="15.75" x14ac:dyDescent="0.25">
      <c r="A3" s="115" t="s">
        <v>121</v>
      </c>
      <c r="B3" s="115"/>
      <c r="C3" s="115"/>
      <c r="D3" s="115"/>
      <c r="E3" s="115"/>
      <c r="F3" s="115"/>
      <c r="G3" s="115"/>
    </row>
    <row r="4" spans="1:13" ht="15.75" x14ac:dyDescent="0.25">
      <c r="A4" s="115" t="s">
        <v>17</v>
      </c>
      <c r="B4" s="115"/>
      <c r="C4" s="115"/>
      <c r="D4" s="115"/>
      <c r="E4" s="115"/>
      <c r="F4" s="115"/>
      <c r="G4" s="115"/>
    </row>
    <row r="5" spans="1:13" ht="12.75" customHeight="1" x14ac:dyDescent="0.25">
      <c r="B5" s="113" t="s">
        <v>98</v>
      </c>
      <c r="C5" s="113"/>
      <c r="D5" s="113"/>
      <c r="E5" s="113"/>
      <c r="F5" s="113"/>
      <c r="G5" s="113"/>
    </row>
    <row r="6" spans="1:13" ht="15.75" customHeight="1" x14ac:dyDescent="0.2">
      <c r="A6" s="107" t="s">
        <v>25</v>
      </c>
      <c r="B6" s="111" t="s">
        <v>0</v>
      </c>
      <c r="C6" s="111" t="s">
        <v>41</v>
      </c>
      <c r="D6" s="111"/>
      <c r="E6" s="111" t="s">
        <v>122</v>
      </c>
      <c r="F6" s="111" t="s">
        <v>13</v>
      </c>
      <c r="G6" s="111" t="s">
        <v>16</v>
      </c>
    </row>
    <row r="7" spans="1:13" ht="57" customHeight="1" x14ac:dyDescent="0.2">
      <c r="A7" s="107"/>
      <c r="B7" s="111"/>
      <c r="C7" s="75" t="s">
        <v>99</v>
      </c>
      <c r="D7" s="75" t="s">
        <v>1</v>
      </c>
      <c r="E7" s="111"/>
      <c r="F7" s="111"/>
      <c r="G7" s="111"/>
    </row>
    <row r="8" spans="1:13" ht="15.75" x14ac:dyDescent="0.2">
      <c r="A8" s="10"/>
      <c r="B8" s="3" t="s">
        <v>48</v>
      </c>
      <c r="C8" s="12"/>
      <c r="D8" s="12"/>
      <c r="E8" s="12"/>
      <c r="F8" s="11"/>
      <c r="G8" s="12"/>
    </row>
    <row r="9" spans="1:13" ht="13.5" customHeight="1" x14ac:dyDescent="0.2">
      <c r="A9" s="17" t="s">
        <v>24</v>
      </c>
      <c r="B9" s="18" t="s">
        <v>44</v>
      </c>
      <c r="C9" s="50">
        <f>C11+C12+C13</f>
        <v>23943.295000000002</v>
      </c>
      <c r="D9" s="50">
        <f>D11+D12+D13</f>
        <v>20286.641</v>
      </c>
      <c r="E9" s="50">
        <f>E11+E12+E13</f>
        <v>18891.167000000001</v>
      </c>
      <c r="F9" s="91">
        <f>E9-D9</f>
        <v>-1395.4739999999983</v>
      </c>
      <c r="G9" s="51">
        <f>E9/D9*100</f>
        <v>93.121217061020616</v>
      </c>
    </row>
    <row r="10" spans="1:13" x14ac:dyDescent="0.2">
      <c r="A10" s="20"/>
      <c r="B10" s="15" t="s">
        <v>9</v>
      </c>
      <c r="C10" s="77"/>
      <c r="D10" s="77"/>
      <c r="E10" s="77"/>
      <c r="F10" s="92"/>
      <c r="G10" s="23"/>
    </row>
    <row r="11" spans="1:13" ht="18" customHeight="1" x14ac:dyDescent="0.2">
      <c r="A11" s="20"/>
      <c r="B11" s="15" t="s">
        <v>10</v>
      </c>
      <c r="C11" s="21">
        <v>21106.661</v>
      </c>
      <c r="D11" s="21">
        <v>17978.819</v>
      </c>
      <c r="E11" s="21">
        <v>17751.397000000001</v>
      </c>
      <c r="F11" s="92">
        <f>E11-D11</f>
        <v>-227.42199999999866</v>
      </c>
      <c r="G11" s="23">
        <f>E11/D11*100</f>
        <v>98.735055956678806</v>
      </c>
    </row>
    <row r="12" spans="1:13" ht="18.75" customHeight="1" x14ac:dyDescent="0.2">
      <c r="A12" s="20"/>
      <c r="B12" s="15" t="s">
        <v>15</v>
      </c>
      <c r="C12" s="21">
        <v>687.55799999999999</v>
      </c>
      <c r="D12" s="21">
        <v>489.66300000000001</v>
      </c>
      <c r="E12" s="22">
        <v>246.84</v>
      </c>
      <c r="F12" s="92">
        <f>E12-D12</f>
        <v>-242.82300000000001</v>
      </c>
      <c r="G12" s="23">
        <f>E12/D12*100</f>
        <v>50.410180062614494</v>
      </c>
    </row>
    <row r="13" spans="1:13" ht="18" customHeight="1" x14ac:dyDescent="0.2">
      <c r="A13" s="20"/>
      <c r="B13" s="15" t="s">
        <v>26</v>
      </c>
      <c r="C13" s="21">
        <v>2149.076</v>
      </c>
      <c r="D13" s="21">
        <v>1818.1590000000001</v>
      </c>
      <c r="E13" s="21">
        <v>892.93</v>
      </c>
      <c r="F13" s="92">
        <f>E13-D13</f>
        <v>-925.22900000000016</v>
      </c>
      <c r="G13" s="23">
        <f>E13/D13*100</f>
        <v>49.111766352667715</v>
      </c>
    </row>
    <row r="14" spans="1:13" x14ac:dyDescent="0.2">
      <c r="A14" s="17" t="s">
        <v>23</v>
      </c>
      <c r="B14" s="18" t="s">
        <v>3</v>
      </c>
      <c r="C14" s="50">
        <f>C16+C17+C18+C19+C20</f>
        <v>76594.359000000011</v>
      </c>
      <c r="D14" s="50">
        <f>D16+D17+D18+D19+D20</f>
        <v>63145.909</v>
      </c>
      <c r="E14" s="50">
        <f>E16+E17+E18+E19+E20</f>
        <v>58153.742999999995</v>
      </c>
      <c r="F14" s="91">
        <f>E14-D14</f>
        <v>-4992.1660000000047</v>
      </c>
      <c r="G14" s="51">
        <f>E14/D14*100</f>
        <v>92.094236857054341</v>
      </c>
    </row>
    <row r="15" spans="1:13" x14ac:dyDescent="0.2">
      <c r="A15" s="20"/>
      <c r="B15" s="15" t="s">
        <v>9</v>
      </c>
      <c r="C15" s="21"/>
      <c r="D15" s="21"/>
      <c r="E15" s="21"/>
      <c r="F15" s="21"/>
      <c r="G15" s="23"/>
    </row>
    <row r="16" spans="1:13" ht="16.5" customHeight="1" x14ac:dyDescent="0.2">
      <c r="A16" s="20"/>
      <c r="B16" s="15" t="s">
        <v>10</v>
      </c>
      <c r="C16" s="22">
        <v>64277.623</v>
      </c>
      <c r="D16" s="22">
        <v>53446.959000000003</v>
      </c>
      <c r="E16" s="22">
        <v>50998.860999999997</v>
      </c>
      <c r="F16" s="92">
        <f t="shared" ref="F16:F21" si="0">E16-D16</f>
        <v>-2448.0980000000054</v>
      </c>
      <c r="G16" s="23">
        <f t="shared" ref="G16:G21" si="1">E16/D16*100</f>
        <v>95.41957476009064</v>
      </c>
    </row>
    <row r="17" spans="1:7" ht="17.25" customHeight="1" x14ac:dyDescent="0.2">
      <c r="A17" s="20"/>
      <c r="B17" s="15" t="s">
        <v>11</v>
      </c>
      <c r="C17" s="22">
        <v>2264.5259999999998</v>
      </c>
      <c r="D17" s="22">
        <v>1397.327</v>
      </c>
      <c r="E17" s="22">
        <v>1141.0440000000001</v>
      </c>
      <c r="F17" s="92">
        <f t="shared" si="0"/>
        <v>-256.2829999999999</v>
      </c>
      <c r="G17" s="23">
        <f t="shared" si="1"/>
        <v>81.659053321090909</v>
      </c>
    </row>
    <row r="18" spans="1:7" ht="18" customHeight="1" x14ac:dyDescent="0.2">
      <c r="A18" s="20"/>
      <c r="B18" s="15" t="s">
        <v>15</v>
      </c>
      <c r="C18" s="22">
        <v>5477.6589999999997</v>
      </c>
      <c r="D18" s="22">
        <v>3995.8649999999998</v>
      </c>
      <c r="E18" s="22">
        <v>2512.5810000000001</v>
      </c>
      <c r="F18" s="92">
        <f t="shared" si="0"/>
        <v>-1483.2839999999997</v>
      </c>
      <c r="G18" s="23">
        <f t="shared" si="1"/>
        <v>62.879526710737231</v>
      </c>
    </row>
    <row r="19" spans="1:7" ht="18.75" customHeight="1" x14ac:dyDescent="0.2">
      <c r="A19" s="20"/>
      <c r="B19" s="15" t="s">
        <v>18</v>
      </c>
      <c r="C19" s="22">
        <v>59.05</v>
      </c>
      <c r="D19" s="22">
        <v>16.239999999999998</v>
      </c>
      <c r="E19" s="22">
        <v>13.18</v>
      </c>
      <c r="F19" s="92">
        <f t="shared" si="0"/>
        <v>-3.0599999999999987</v>
      </c>
      <c r="G19" s="23">
        <f>IF(D19=0,0,E19/D19*100)</f>
        <v>81.157635467980299</v>
      </c>
    </row>
    <row r="20" spans="1:7" ht="17.25" customHeight="1" x14ac:dyDescent="0.2">
      <c r="A20" s="20"/>
      <c r="B20" s="15" t="s">
        <v>27</v>
      </c>
      <c r="C20" s="22">
        <v>4515.5010000000002</v>
      </c>
      <c r="D20" s="22">
        <v>4289.518</v>
      </c>
      <c r="E20" s="22">
        <v>3488.0770000000002</v>
      </c>
      <c r="F20" s="92">
        <f t="shared" si="0"/>
        <v>-801.4409999999998</v>
      </c>
      <c r="G20" s="23">
        <f t="shared" si="1"/>
        <v>81.316292413273473</v>
      </c>
    </row>
    <row r="21" spans="1:7" ht="15" customHeight="1" x14ac:dyDescent="0.2">
      <c r="A21" s="20"/>
      <c r="B21" s="24" t="s">
        <v>28</v>
      </c>
      <c r="C21" s="70">
        <f t="shared" ref="C21:E22" si="2">C22</f>
        <v>35578.400000000001</v>
      </c>
      <c r="D21" s="70">
        <f t="shared" si="2"/>
        <v>29282.799999999999</v>
      </c>
      <c r="E21" s="70">
        <f t="shared" si="2"/>
        <v>28154.319</v>
      </c>
      <c r="F21" s="93">
        <f t="shared" si="0"/>
        <v>-1128.4809999999998</v>
      </c>
      <c r="G21" s="39">
        <f t="shared" si="1"/>
        <v>96.146266750447367</v>
      </c>
    </row>
    <row r="22" spans="1:7" ht="18" customHeight="1" x14ac:dyDescent="0.2">
      <c r="A22" s="26" t="s">
        <v>30</v>
      </c>
      <c r="B22" s="55" t="s">
        <v>29</v>
      </c>
      <c r="C22" s="27">
        <f t="shared" si="2"/>
        <v>35578.400000000001</v>
      </c>
      <c r="D22" s="27">
        <f t="shared" si="2"/>
        <v>29282.799999999999</v>
      </c>
      <c r="E22" s="27">
        <f t="shared" si="2"/>
        <v>28154.319</v>
      </c>
      <c r="F22" s="94">
        <f>E22-D22</f>
        <v>-1128.4809999999998</v>
      </c>
      <c r="G22" s="52">
        <f>E22/D22*100</f>
        <v>96.146266750447367</v>
      </c>
    </row>
    <row r="23" spans="1:7" ht="18.75" customHeight="1" x14ac:dyDescent="0.2">
      <c r="A23" s="20"/>
      <c r="B23" s="56" t="s">
        <v>10</v>
      </c>
      <c r="C23" s="58">
        <v>35578.400000000001</v>
      </c>
      <c r="D23" s="58">
        <v>29282.799999999999</v>
      </c>
      <c r="E23" s="58">
        <v>28154.319</v>
      </c>
      <c r="F23" s="92">
        <f>E23-D23</f>
        <v>-1128.4809999999998</v>
      </c>
      <c r="G23" s="23">
        <f>E23/D23*100</f>
        <v>96.146266750447367</v>
      </c>
    </row>
    <row r="24" spans="1:7" ht="14.25" customHeight="1" x14ac:dyDescent="0.2">
      <c r="A24" s="17" t="s">
        <v>31</v>
      </c>
      <c r="B24" s="18" t="s">
        <v>49</v>
      </c>
      <c r="C24" s="50">
        <f>C26+C27+C28+C29+C30+C31</f>
        <v>9193.9380000000019</v>
      </c>
      <c r="D24" s="50">
        <f>D26+D27+D28+D29+D30+D31</f>
        <v>8776.5450000000001</v>
      </c>
      <c r="E24" s="50">
        <f>E26+E27+E28+E29+E30+E31</f>
        <v>8306.2260000000006</v>
      </c>
      <c r="F24" s="91">
        <f>E24-D24</f>
        <v>-470.31899999999951</v>
      </c>
      <c r="G24" s="51">
        <f>E24/D24*100</f>
        <v>94.641182834475302</v>
      </c>
    </row>
    <row r="25" spans="1:7" ht="12.75" customHeight="1" x14ac:dyDescent="0.2">
      <c r="A25" s="20"/>
      <c r="B25" s="15" t="s">
        <v>9</v>
      </c>
      <c r="C25" s="29"/>
      <c r="D25" s="29"/>
      <c r="E25" s="29"/>
      <c r="F25" s="92"/>
      <c r="G25" s="23"/>
    </row>
    <row r="26" spans="1:7" ht="21" customHeight="1" x14ac:dyDescent="0.2">
      <c r="A26" s="20"/>
      <c r="B26" s="15" t="s">
        <v>10</v>
      </c>
      <c r="C26" s="58">
        <v>4491.4390000000003</v>
      </c>
      <c r="D26" s="58">
        <v>4479.2389999999996</v>
      </c>
      <c r="E26" s="58">
        <v>4477.7920000000004</v>
      </c>
      <c r="F26" s="92">
        <f t="shared" ref="F26:F31" si="3">E26-D26</f>
        <v>-1.4469999999992069</v>
      </c>
      <c r="G26" s="23">
        <f t="shared" ref="G26:G31" si="4">E26/D26*100</f>
        <v>99.967695405402594</v>
      </c>
    </row>
    <row r="27" spans="1:7" ht="18.75" customHeight="1" x14ac:dyDescent="0.2">
      <c r="A27" s="20"/>
      <c r="B27" s="15" t="s">
        <v>12</v>
      </c>
      <c r="C27" s="58">
        <v>884.05</v>
      </c>
      <c r="D27" s="58">
        <v>884.05</v>
      </c>
      <c r="E27" s="58">
        <v>880.57100000000003</v>
      </c>
      <c r="F27" s="92">
        <f t="shared" si="3"/>
        <v>-3.4789999999999281</v>
      </c>
      <c r="G27" s="23">
        <f t="shared" si="4"/>
        <v>99.606470222272506</v>
      </c>
    </row>
    <row r="28" spans="1:7" ht="19.5" customHeight="1" x14ac:dyDescent="0.2">
      <c r="A28" s="20"/>
      <c r="B28" s="15" t="s">
        <v>11</v>
      </c>
      <c r="C28" s="58">
        <v>62.204000000000001</v>
      </c>
      <c r="D28" s="58">
        <v>62.204000000000001</v>
      </c>
      <c r="E28" s="58">
        <v>62.203000000000003</v>
      </c>
      <c r="F28" s="92">
        <f t="shared" si="3"/>
        <v>-9.9999999999766942E-4</v>
      </c>
      <c r="G28" s="23">
        <f t="shared" si="4"/>
        <v>99.99839238634172</v>
      </c>
    </row>
    <row r="29" spans="1:7" ht="21" customHeight="1" x14ac:dyDescent="0.2">
      <c r="A29" s="20"/>
      <c r="B29" s="15" t="s">
        <v>15</v>
      </c>
      <c r="C29" s="58">
        <v>2092.328</v>
      </c>
      <c r="D29" s="58">
        <v>1900.6130000000001</v>
      </c>
      <c r="E29" s="58">
        <v>1667.9970000000001</v>
      </c>
      <c r="F29" s="92">
        <f t="shared" si="3"/>
        <v>-232.61599999999999</v>
      </c>
      <c r="G29" s="23">
        <f t="shared" si="4"/>
        <v>87.76100131904812</v>
      </c>
    </row>
    <row r="30" spans="1:7" ht="21" customHeight="1" x14ac:dyDescent="0.2">
      <c r="A30" s="20"/>
      <c r="B30" s="15" t="s">
        <v>18</v>
      </c>
      <c r="C30" s="58">
        <v>1187.681</v>
      </c>
      <c r="D30" s="104">
        <v>974.20299999999997</v>
      </c>
      <c r="E30" s="58">
        <v>743.577</v>
      </c>
      <c r="F30" s="92">
        <f t="shared" si="3"/>
        <v>-230.62599999999998</v>
      </c>
      <c r="G30" s="23">
        <f t="shared" si="4"/>
        <v>76.326699876719744</v>
      </c>
    </row>
    <row r="31" spans="1:7" ht="19.5" customHeight="1" x14ac:dyDescent="0.2">
      <c r="A31" s="20"/>
      <c r="B31" s="15" t="s">
        <v>26</v>
      </c>
      <c r="C31" s="58">
        <v>476.23599999999999</v>
      </c>
      <c r="D31" s="58">
        <v>476.23599999999999</v>
      </c>
      <c r="E31" s="58">
        <v>474.08600000000001</v>
      </c>
      <c r="F31" s="92">
        <f t="shared" si="3"/>
        <v>-2.1499999999999773</v>
      </c>
      <c r="G31" s="23">
        <f t="shared" si="4"/>
        <v>99.54854315927399</v>
      </c>
    </row>
    <row r="32" spans="1:7" ht="12.75" customHeight="1" x14ac:dyDescent="0.2">
      <c r="A32" s="20"/>
      <c r="B32" s="15" t="s">
        <v>9</v>
      </c>
      <c r="C32" s="86"/>
      <c r="D32" s="58"/>
      <c r="E32" s="58"/>
      <c r="F32" s="92"/>
      <c r="G32" s="23"/>
    </row>
    <row r="33" spans="1:7" ht="15.75" customHeight="1" x14ac:dyDescent="0.2">
      <c r="A33" s="41" t="s">
        <v>32</v>
      </c>
      <c r="B33" s="42" t="s">
        <v>84</v>
      </c>
      <c r="C33" s="61">
        <v>7613.375</v>
      </c>
      <c r="D33" s="61">
        <v>7479.8190000000004</v>
      </c>
      <c r="E33" s="61">
        <v>7298.76</v>
      </c>
      <c r="F33" s="95">
        <f t="shared" ref="F33:F42" si="5">E33-D33</f>
        <v>-181.0590000000002</v>
      </c>
      <c r="G33" s="44">
        <f t="shared" ref="G33:G42" si="6">E33/D33*100</f>
        <v>97.5793665595384</v>
      </c>
    </row>
    <row r="34" spans="1:7" ht="17.25" customHeight="1" x14ac:dyDescent="0.2">
      <c r="A34" s="41" t="s">
        <v>76</v>
      </c>
      <c r="B34" s="42" t="s">
        <v>81</v>
      </c>
      <c r="C34" s="61">
        <v>697.65800000000002</v>
      </c>
      <c r="D34" s="61">
        <v>580.21100000000001</v>
      </c>
      <c r="E34" s="61">
        <v>515.89099999999996</v>
      </c>
      <c r="F34" s="95">
        <f t="shared" si="5"/>
        <v>-64.32000000000005</v>
      </c>
      <c r="G34" s="44">
        <f t="shared" si="6"/>
        <v>88.914377700526188</v>
      </c>
    </row>
    <row r="35" spans="1:7" ht="16.5" customHeight="1" x14ac:dyDescent="0.2">
      <c r="A35" s="41" t="s">
        <v>55</v>
      </c>
      <c r="B35" s="42" t="s">
        <v>56</v>
      </c>
      <c r="C35" s="61">
        <v>882.90499999999997</v>
      </c>
      <c r="D35" s="61">
        <v>716.51499999999999</v>
      </c>
      <c r="E35" s="61">
        <v>491.57499999999999</v>
      </c>
      <c r="F35" s="95">
        <f t="shared" si="5"/>
        <v>-224.94</v>
      </c>
      <c r="G35" s="44">
        <f t="shared" si="6"/>
        <v>68.60637948961292</v>
      </c>
    </row>
    <row r="36" spans="1:7" s="43" customFormat="1" ht="15.75" customHeight="1" x14ac:dyDescent="0.2">
      <c r="A36" s="41"/>
      <c r="B36" s="63" t="s">
        <v>85</v>
      </c>
      <c r="C36" s="61">
        <v>5127.7139999999999</v>
      </c>
      <c r="D36" s="61">
        <v>5127.7139999999999</v>
      </c>
      <c r="E36" s="61">
        <v>5065.8119999999999</v>
      </c>
      <c r="F36" s="95">
        <f t="shared" si="5"/>
        <v>-61.902000000000044</v>
      </c>
      <c r="G36" s="44">
        <f>E36/D36*100</f>
        <v>98.79279538601412</v>
      </c>
    </row>
    <row r="37" spans="1:7" ht="17.25" customHeight="1" x14ac:dyDescent="0.2">
      <c r="A37" s="17" t="s">
        <v>33</v>
      </c>
      <c r="B37" s="18" t="s">
        <v>45</v>
      </c>
      <c r="C37" s="50">
        <f>C38+C39+C40+C41+C42+C47+C48+C53+C54+C55+C56+C57</f>
        <v>5118.25</v>
      </c>
      <c r="D37" s="50">
        <f t="shared" ref="D37:E37" si="7">D38+D39+D40+D41+D42+D47+D48+D53+D54+D55+D56+D57</f>
        <v>4265.9110000000001</v>
      </c>
      <c r="E37" s="50">
        <f t="shared" si="7"/>
        <v>3919.1280000000006</v>
      </c>
      <c r="F37" s="91">
        <f t="shared" si="5"/>
        <v>-346.78299999999945</v>
      </c>
      <c r="G37" s="51">
        <f t="shared" si="6"/>
        <v>91.870833685934855</v>
      </c>
    </row>
    <row r="38" spans="1:7" s="62" customFormat="1" ht="21" customHeight="1" x14ac:dyDescent="0.2">
      <c r="A38" s="78" t="s">
        <v>95</v>
      </c>
      <c r="B38" s="57" t="s">
        <v>96</v>
      </c>
      <c r="C38" s="46">
        <v>1.048</v>
      </c>
      <c r="D38" s="46">
        <v>1.048</v>
      </c>
      <c r="E38" s="46">
        <v>1.048</v>
      </c>
      <c r="F38" s="92">
        <f t="shared" si="5"/>
        <v>0</v>
      </c>
      <c r="G38" s="23">
        <f>E38/D38*100</f>
        <v>100</v>
      </c>
    </row>
    <row r="39" spans="1:7" s="62" customFormat="1" ht="18" customHeight="1" x14ac:dyDescent="0.2">
      <c r="A39" s="78" t="s">
        <v>57</v>
      </c>
      <c r="B39" s="79" t="s">
        <v>53</v>
      </c>
      <c r="C39" s="22">
        <v>80.5</v>
      </c>
      <c r="D39" s="22">
        <v>67.099999999999994</v>
      </c>
      <c r="E39" s="22">
        <v>59.247999999999998</v>
      </c>
      <c r="F39" s="92">
        <f t="shared" si="5"/>
        <v>-7.8519999999999968</v>
      </c>
      <c r="G39" s="23">
        <f t="shared" si="6"/>
        <v>88.298062593144564</v>
      </c>
    </row>
    <row r="40" spans="1:7" s="62" customFormat="1" ht="29.25" customHeight="1" x14ac:dyDescent="0.2">
      <c r="A40" s="78" t="s">
        <v>58</v>
      </c>
      <c r="B40" s="57" t="s">
        <v>54</v>
      </c>
      <c r="C40" s="22">
        <v>641.33399999999995</v>
      </c>
      <c r="D40" s="22">
        <v>503.63400000000001</v>
      </c>
      <c r="E40" s="22">
        <v>444.07100000000003</v>
      </c>
      <c r="F40" s="92">
        <f t="shared" si="5"/>
        <v>-59.562999999999988</v>
      </c>
      <c r="G40" s="23">
        <f>E40/D40*100</f>
        <v>88.173356048241374</v>
      </c>
    </row>
    <row r="41" spans="1:7" s="62" customFormat="1" ht="30" customHeight="1" x14ac:dyDescent="0.2">
      <c r="A41" s="83" t="s">
        <v>87</v>
      </c>
      <c r="B41" s="57" t="s">
        <v>88</v>
      </c>
      <c r="C41" s="53">
        <v>104.4</v>
      </c>
      <c r="D41" s="53">
        <v>87.52</v>
      </c>
      <c r="E41" s="22">
        <v>87.52</v>
      </c>
      <c r="F41" s="92">
        <f t="shared" si="5"/>
        <v>0</v>
      </c>
      <c r="G41" s="23">
        <f>E41/D41*100</f>
        <v>100</v>
      </c>
    </row>
    <row r="42" spans="1:7" s="62" customFormat="1" ht="31.5" customHeight="1" x14ac:dyDescent="0.2">
      <c r="A42" s="78" t="s">
        <v>42</v>
      </c>
      <c r="B42" s="80" t="s">
        <v>43</v>
      </c>
      <c r="C42" s="22">
        <f>C44+C45+C46</f>
        <v>2867.1410000000001</v>
      </c>
      <c r="D42" s="22">
        <f>D44+D45+D46</f>
        <v>2426.1590000000001</v>
      </c>
      <c r="E42" s="58">
        <f>E44+E45+E46</f>
        <v>2251.3200000000002</v>
      </c>
      <c r="F42" s="92">
        <f t="shared" si="5"/>
        <v>-174.83899999999994</v>
      </c>
      <c r="G42" s="23">
        <f t="shared" si="6"/>
        <v>92.793588548813162</v>
      </c>
    </row>
    <row r="43" spans="1:7" s="8" customFormat="1" ht="12.75" customHeight="1" x14ac:dyDescent="0.2">
      <c r="A43" s="78"/>
      <c r="B43" s="57" t="s">
        <v>9</v>
      </c>
      <c r="C43" s="22"/>
      <c r="D43" s="22"/>
      <c r="E43" s="22"/>
      <c r="F43" s="92"/>
      <c r="G43" s="23"/>
    </row>
    <row r="44" spans="1:7" s="8" customFormat="1" ht="24" customHeight="1" x14ac:dyDescent="0.2">
      <c r="A44" s="78"/>
      <c r="B44" s="56" t="s">
        <v>10</v>
      </c>
      <c r="C44" s="58">
        <v>2646.2620000000002</v>
      </c>
      <c r="D44" s="58">
        <v>2229.9160000000002</v>
      </c>
      <c r="E44" s="58">
        <v>2189.297</v>
      </c>
      <c r="F44" s="92">
        <f>E44-D44</f>
        <v>-40.619000000000142</v>
      </c>
      <c r="G44" s="23">
        <f>E44/D44*100</f>
        <v>98.178451564991676</v>
      </c>
    </row>
    <row r="45" spans="1:7" s="8" customFormat="1" ht="20.25" customHeight="1" x14ac:dyDescent="0.2">
      <c r="A45" s="78"/>
      <c r="B45" s="56" t="s">
        <v>15</v>
      </c>
      <c r="C45" s="58">
        <v>47.195999999999998</v>
      </c>
      <c r="D45" s="58">
        <v>35.478000000000002</v>
      </c>
      <c r="E45" s="58">
        <v>24.177</v>
      </c>
      <c r="F45" s="92">
        <f>E45-D45</f>
        <v>-11.301000000000002</v>
      </c>
      <c r="G45" s="23">
        <f>E45/D45*100</f>
        <v>68.146456959242343</v>
      </c>
    </row>
    <row r="46" spans="1:7" s="8" customFormat="1" ht="19.5" customHeight="1" x14ac:dyDescent="0.2">
      <c r="A46" s="81"/>
      <c r="B46" s="56" t="s">
        <v>26</v>
      </c>
      <c r="C46" s="59">
        <v>173.68299999999999</v>
      </c>
      <c r="D46" s="59">
        <v>160.76499999999999</v>
      </c>
      <c r="E46" s="58">
        <v>37.845999999999997</v>
      </c>
      <c r="F46" s="92">
        <f>E46-D46</f>
        <v>-122.91899999999998</v>
      </c>
      <c r="G46" s="23">
        <f>E46/D46*100</f>
        <v>23.541193667775946</v>
      </c>
    </row>
    <row r="47" spans="1:7" s="8" customFormat="1" ht="19.5" customHeight="1" x14ac:dyDescent="0.2">
      <c r="A47" s="81" t="s">
        <v>119</v>
      </c>
      <c r="B47" s="56" t="s">
        <v>120</v>
      </c>
      <c r="C47" s="59">
        <f>5</f>
        <v>5</v>
      </c>
      <c r="D47" s="59">
        <v>5</v>
      </c>
      <c r="E47" s="59">
        <v>5</v>
      </c>
      <c r="F47" s="92">
        <f>E47-D47</f>
        <v>0</v>
      </c>
      <c r="G47" s="23">
        <f>E47/D47*100</f>
        <v>100</v>
      </c>
    </row>
    <row r="48" spans="1:7" s="62" customFormat="1" ht="23.25" customHeight="1" x14ac:dyDescent="0.2">
      <c r="A48" s="81" t="s">
        <v>62</v>
      </c>
      <c r="B48" s="56" t="s">
        <v>63</v>
      </c>
      <c r="C48" s="59">
        <f>C50+C51+C52</f>
        <v>468.22300000000001</v>
      </c>
      <c r="D48" s="59">
        <f>D50+D51+D52</f>
        <v>392.58299999999997</v>
      </c>
      <c r="E48" s="59">
        <f>E50+E51+E52</f>
        <v>376.613</v>
      </c>
      <c r="F48" s="92">
        <f>E48-D48</f>
        <v>-15.96999999999997</v>
      </c>
      <c r="G48" s="23">
        <f>E48/D48*100</f>
        <v>95.932070415682801</v>
      </c>
    </row>
    <row r="49" spans="1:7" s="45" customFormat="1" ht="12.75" customHeight="1" x14ac:dyDescent="0.2">
      <c r="A49" s="82"/>
      <c r="B49" s="56" t="s">
        <v>9</v>
      </c>
      <c r="C49" s="103"/>
      <c r="D49" s="103"/>
      <c r="E49" s="103"/>
      <c r="F49" s="92"/>
      <c r="G49" s="44"/>
    </row>
    <row r="50" spans="1:7" s="8" customFormat="1" ht="22.5" customHeight="1" x14ac:dyDescent="0.2">
      <c r="A50" s="81"/>
      <c r="B50" s="56" t="s">
        <v>10</v>
      </c>
      <c r="C50" s="59">
        <v>436.88900000000001</v>
      </c>
      <c r="D50" s="59">
        <v>366.93099999999998</v>
      </c>
      <c r="E50" s="58">
        <v>361.31</v>
      </c>
      <c r="F50" s="92">
        <f t="shared" ref="F50:F55" si="8">E50-D50</f>
        <v>-5.6209999999999809</v>
      </c>
      <c r="G50" s="23">
        <f t="shared" ref="G50:G58" si="9">E50/D50*100</f>
        <v>98.468104357495008</v>
      </c>
    </row>
    <row r="51" spans="1:7" s="8" customFormat="1" ht="21.75" customHeight="1" x14ac:dyDescent="0.2">
      <c r="A51" s="81"/>
      <c r="B51" s="56" t="s">
        <v>15</v>
      </c>
      <c r="C51" s="59">
        <v>17.446000000000002</v>
      </c>
      <c r="D51" s="59">
        <v>12.44</v>
      </c>
      <c r="E51" s="58">
        <v>7.21</v>
      </c>
      <c r="F51" s="92">
        <f t="shared" si="8"/>
        <v>-5.2299999999999995</v>
      </c>
      <c r="G51" s="23">
        <f t="shared" si="9"/>
        <v>57.958199356913184</v>
      </c>
    </row>
    <row r="52" spans="1:7" s="8" customFormat="1" ht="22.5" customHeight="1" x14ac:dyDescent="0.2">
      <c r="A52" s="81"/>
      <c r="B52" s="56" t="s">
        <v>26</v>
      </c>
      <c r="C52" s="59">
        <v>13.888</v>
      </c>
      <c r="D52" s="59">
        <v>13.212</v>
      </c>
      <c r="E52" s="58">
        <v>8.093</v>
      </c>
      <c r="F52" s="92">
        <f t="shared" si="8"/>
        <v>-5.1189999999999998</v>
      </c>
      <c r="G52" s="23">
        <f t="shared" si="9"/>
        <v>61.254919769906145</v>
      </c>
    </row>
    <row r="53" spans="1:7" s="62" customFormat="1" ht="21.75" customHeight="1" x14ac:dyDescent="0.2">
      <c r="A53" s="81" t="s">
        <v>65</v>
      </c>
      <c r="B53" s="56" t="s">
        <v>64</v>
      </c>
      <c r="C53" s="59">
        <v>70</v>
      </c>
      <c r="D53" s="59">
        <v>35</v>
      </c>
      <c r="E53" s="58">
        <v>20.981000000000002</v>
      </c>
      <c r="F53" s="92">
        <f t="shared" si="8"/>
        <v>-14.018999999999998</v>
      </c>
      <c r="G53" s="23">
        <f>IF(D53=0,0,E53/D53*100)</f>
        <v>59.945714285714288</v>
      </c>
    </row>
    <row r="54" spans="1:7" ht="42" hidden="1" customHeight="1" x14ac:dyDescent="0.2">
      <c r="A54" s="78" t="s">
        <v>61</v>
      </c>
      <c r="B54" s="57" t="s">
        <v>35</v>
      </c>
      <c r="C54" s="22">
        <v>0</v>
      </c>
      <c r="D54" s="22">
        <v>0</v>
      </c>
      <c r="E54" s="22">
        <v>0</v>
      </c>
      <c r="F54" s="92">
        <f t="shared" si="8"/>
        <v>0</v>
      </c>
      <c r="G54" s="23">
        <f>IF(D54=0,0,E54/D54*100)</f>
        <v>0</v>
      </c>
    </row>
    <row r="55" spans="1:7" ht="42.75" customHeight="1" x14ac:dyDescent="0.2">
      <c r="A55" s="78" t="s">
        <v>34</v>
      </c>
      <c r="B55" s="57" t="s">
        <v>59</v>
      </c>
      <c r="C55" s="22">
        <v>75</v>
      </c>
      <c r="D55" s="22">
        <v>62.758000000000003</v>
      </c>
      <c r="E55" s="22">
        <v>55.616</v>
      </c>
      <c r="F55" s="92">
        <f t="shared" si="8"/>
        <v>-7.142000000000003</v>
      </c>
      <c r="G55" s="23">
        <f t="shared" si="9"/>
        <v>88.619777558239591</v>
      </c>
    </row>
    <row r="56" spans="1:7" ht="18" customHeight="1" x14ac:dyDescent="0.2">
      <c r="A56" s="83" t="s">
        <v>60</v>
      </c>
      <c r="B56" s="57" t="s">
        <v>21</v>
      </c>
      <c r="C56" s="22">
        <v>120</v>
      </c>
      <c r="D56" s="22">
        <v>91.369</v>
      </c>
      <c r="E56" s="22">
        <v>40.587000000000003</v>
      </c>
      <c r="F56" s="92">
        <f>E56-D56</f>
        <v>-50.781999999999996</v>
      </c>
      <c r="G56" s="23">
        <f t="shared" si="9"/>
        <v>44.420974291061519</v>
      </c>
    </row>
    <row r="57" spans="1:7" ht="21.75" customHeight="1" x14ac:dyDescent="0.2">
      <c r="A57" s="78" t="s">
        <v>93</v>
      </c>
      <c r="B57" s="56" t="s">
        <v>94</v>
      </c>
      <c r="C57" s="22">
        <v>685.60400000000004</v>
      </c>
      <c r="D57" s="22">
        <v>593.74</v>
      </c>
      <c r="E57" s="22">
        <v>577.12400000000002</v>
      </c>
      <c r="F57" s="92">
        <f>E57-D57</f>
        <v>-16.615999999999985</v>
      </c>
      <c r="G57" s="23">
        <f t="shared" si="9"/>
        <v>97.201468656314219</v>
      </c>
    </row>
    <row r="58" spans="1:7" x14ac:dyDescent="0.2">
      <c r="A58" s="17" t="s">
        <v>36</v>
      </c>
      <c r="B58" s="67" t="s">
        <v>46</v>
      </c>
      <c r="C58" s="50">
        <f>C60+C61+C62</f>
        <v>3429.4009999999998</v>
      </c>
      <c r="D58" s="50">
        <f>D60+D61+D62</f>
        <v>2806.7719999999999</v>
      </c>
      <c r="E58" s="50">
        <f>E60+E61+E62</f>
        <v>2585.0500000000002</v>
      </c>
      <c r="F58" s="91">
        <f>E58-D58</f>
        <v>-221.72199999999975</v>
      </c>
      <c r="G58" s="51">
        <f t="shared" si="9"/>
        <v>92.10046273797802</v>
      </c>
    </row>
    <row r="59" spans="1:7" x14ac:dyDescent="0.2">
      <c r="A59" s="20"/>
      <c r="B59" s="15" t="s">
        <v>9</v>
      </c>
      <c r="C59" s="21"/>
      <c r="D59" s="21"/>
      <c r="E59" s="21"/>
      <c r="F59" s="92"/>
      <c r="G59" s="23"/>
    </row>
    <row r="60" spans="1:7" ht="21.75" customHeight="1" x14ac:dyDescent="0.2">
      <c r="A60" s="20"/>
      <c r="B60" s="15" t="s">
        <v>10</v>
      </c>
      <c r="C60" s="22">
        <v>2755.7370000000001</v>
      </c>
      <c r="D60" s="22">
        <v>2274.5</v>
      </c>
      <c r="E60" s="22">
        <v>2178.6950000000002</v>
      </c>
      <c r="F60" s="92">
        <f>E60-D60</f>
        <v>-95.804999999999836</v>
      </c>
      <c r="G60" s="23">
        <f>E60/D60*100</f>
        <v>95.787865464937354</v>
      </c>
    </row>
    <row r="61" spans="1:7" ht="21" customHeight="1" x14ac:dyDescent="0.2">
      <c r="A61" s="20"/>
      <c r="B61" s="15" t="s">
        <v>15</v>
      </c>
      <c r="C61" s="22">
        <v>359.44400000000002</v>
      </c>
      <c r="D61" s="22">
        <v>242.27099999999999</v>
      </c>
      <c r="E61" s="22">
        <v>136.78</v>
      </c>
      <c r="F61" s="92">
        <f>E61-D61</f>
        <v>-105.49099999999999</v>
      </c>
      <c r="G61" s="23">
        <f>E61/D61*100</f>
        <v>56.457438158095684</v>
      </c>
    </row>
    <row r="62" spans="1:7" ht="19.5" customHeight="1" x14ac:dyDescent="0.2">
      <c r="A62" s="20"/>
      <c r="B62" s="15" t="s">
        <v>26</v>
      </c>
      <c r="C62" s="22">
        <v>314.22000000000003</v>
      </c>
      <c r="D62" s="22">
        <v>290.00099999999998</v>
      </c>
      <c r="E62" s="22">
        <v>269.57499999999999</v>
      </c>
      <c r="F62" s="92">
        <f>E62-D62</f>
        <v>-20.425999999999988</v>
      </c>
      <c r="G62" s="23">
        <f>E62/D62*100</f>
        <v>92.95657601180686</v>
      </c>
    </row>
    <row r="63" spans="1:7" x14ac:dyDescent="0.2">
      <c r="A63" s="17" t="s">
        <v>37</v>
      </c>
      <c r="B63" s="67" t="s">
        <v>50</v>
      </c>
      <c r="C63" s="50">
        <f>C65+C66+C67</f>
        <v>1630.663</v>
      </c>
      <c r="D63" s="50">
        <f>D65+D66+D67</f>
        <v>1346.8300000000002</v>
      </c>
      <c r="E63" s="50">
        <f>E65+E66+E67</f>
        <v>1117.8719999999998</v>
      </c>
      <c r="F63" s="91">
        <f>E63-D63</f>
        <v>-228.95800000000031</v>
      </c>
      <c r="G63" s="51">
        <f>E63/D63*100</f>
        <v>83.000230170103109</v>
      </c>
    </row>
    <row r="64" spans="1:7" x14ac:dyDescent="0.2">
      <c r="A64" s="20"/>
      <c r="B64" s="15" t="s">
        <v>9</v>
      </c>
      <c r="C64" s="21"/>
      <c r="D64" s="21"/>
      <c r="E64" s="21"/>
      <c r="F64" s="96"/>
      <c r="G64" s="64"/>
    </row>
    <row r="65" spans="1:9" ht="19.5" customHeight="1" x14ac:dyDescent="0.2">
      <c r="A65" s="20"/>
      <c r="B65" s="15" t="s">
        <v>10</v>
      </c>
      <c r="C65" s="22">
        <v>1376.596</v>
      </c>
      <c r="D65" s="22">
        <v>1158.3440000000001</v>
      </c>
      <c r="E65" s="22">
        <v>991.14300000000003</v>
      </c>
      <c r="F65" s="92">
        <f t="shared" ref="F65:F75" si="10">E65-D65</f>
        <v>-167.20100000000002</v>
      </c>
      <c r="G65" s="23">
        <f t="shared" ref="G65:G75" si="11">E65/D65*100</f>
        <v>85.56551421684749</v>
      </c>
    </row>
    <row r="66" spans="1:9" ht="21" customHeight="1" x14ac:dyDescent="0.2">
      <c r="A66" s="20"/>
      <c r="B66" s="15" t="s">
        <v>15</v>
      </c>
      <c r="C66" s="22">
        <v>113.179</v>
      </c>
      <c r="D66" s="22">
        <v>86.813999999999993</v>
      </c>
      <c r="E66" s="22">
        <v>46.271999999999998</v>
      </c>
      <c r="F66" s="92">
        <f t="shared" si="10"/>
        <v>-40.541999999999994</v>
      </c>
      <c r="G66" s="23">
        <f t="shared" si="11"/>
        <v>53.300158960536322</v>
      </c>
    </row>
    <row r="67" spans="1:9" ht="18" customHeight="1" x14ac:dyDescent="0.2">
      <c r="A67" s="20"/>
      <c r="B67" s="15" t="s">
        <v>26</v>
      </c>
      <c r="C67" s="22">
        <v>140.88800000000001</v>
      </c>
      <c r="D67" s="22">
        <v>101.672</v>
      </c>
      <c r="E67" s="22">
        <v>80.456999999999994</v>
      </c>
      <c r="F67" s="92">
        <f t="shared" si="10"/>
        <v>-21.215000000000003</v>
      </c>
      <c r="G67" s="23">
        <f t="shared" si="11"/>
        <v>79.133881501298291</v>
      </c>
    </row>
    <row r="68" spans="1:9" ht="15.75" customHeight="1" x14ac:dyDescent="0.2">
      <c r="A68" s="30" t="s">
        <v>38</v>
      </c>
      <c r="B68" s="15" t="s">
        <v>19</v>
      </c>
      <c r="C68" s="22">
        <v>1253.328</v>
      </c>
      <c r="D68" s="22">
        <v>1024.7339999999999</v>
      </c>
      <c r="E68" s="22">
        <v>814.87599999999998</v>
      </c>
      <c r="F68" s="92">
        <f t="shared" si="10"/>
        <v>-209.85799999999995</v>
      </c>
      <c r="G68" s="23">
        <f t="shared" si="11"/>
        <v>79.520734161255518</v>
      </c>
    </row>
    <row r="69" spans="1:9" ht="16.5" customHeight="1" x14ac:dyDescent="0.2">
      <c r="A69" s="30" t="s">
        <v>39</v>
      </c>
      <c r="B69" s="15" t="s">
        <v>20</v>
      </c>
      <c r="C69" s="22">
        <v>377.33499999999998</v>
      </c>
      <c r="D69" s="22">
        <v>322.096</v>
      </c>
      <c r="E69" s="22">
        <v>302.99599999999998</v>
      </c>
      <c r="F69" s="92">
        <f t="shared" si="10"/>
        <v>-19.100000000000023</v>
      </c>
      <c r="G69" s="23">
        <f t="shared" si="11"/>
        <v>94.070090904575025</v>
      </c>
    </row>
    <row r="70" spans="1:9" ht="17.25" customHeight="1" x14ac:dyDescent="0.2">
      <c r="A70" s="17" t="s">
        <v>40</v>
      </c>
      <c r="B70" s="32" t="s">
        <v>51</v>
      </c>
      <c r="C70" s="50">
        <f>C71+C72+C73</f>
        <v>12085.334999999999</v>
      </c>
      <c r="D70" s="50">
        <f t="shared" ref="D70:E70" si="12">D71+D72+D73</f>
        <v>11182.178</v>
      </c>
      <c r="E70" s="50">
        <f t="shared" si="12"/>
        <v>10289.248</v>
      </c>
      <c r="F70" s="91">
        <f t="shared" si="10"/>
        <v>-892.93000000000029</v>
      </c>
      <c r="G70" s="51">
        <f t="shared" si="11"/>
        <v>92.014704112204257</v>
      </c>
    </row>
    <row r="71" spans="1:9" s="88" customFormat="1" ht="21" customHeight="1" x14ac:dyDescent="0.2">
      <c r="A71" s="78" t="s">
        <v>113</v>
      </c>
      <c r="B71" s="87" t="s">
        <v>114</v>
      </c>
      <c r="C71" s="58">
        <v>145.791</v>
      </c>
      <c r="D71" s="58">
        <v>145.791</v>
      </c>
      <c r="E71" s="58">
        <v>145.58000000000001</v>
      </c>
      <c r="F71" s="92">
        <f t="shared" ref="F71" si="13">E71-D71</f>
        <v>-0.21099999999998431</v>
      </c>
      <c r="G71" s="23">
        <f t="shared" ref="G71" si="14">E71/D71*100</f>
        <v>99.855272273322782</v>
      </c>
    </row>
    <row r="72" spans="1:9" s="8" customFormat="1" ht="19.5" customHeight="1" x14ac:dyDescent="0.2">
      <c r="A72" s="78" t="s">
        <v>77</v>
      </c>
      <c r="B72" s="87" t="s">
        <v>78</v>
      </c>
      <c r="C72" s="58">
        <v>5495.4110000000001</v>
      </c>
      <c r="D72" s="58">
        <v>5355.4110000000001</v>
      </c>
      <c r="E72" s="58">
        <v>5245.9690000000001</v>
      </c>
      <c r="F72" s="92">
        <f t="shared" si="10"/>
        <v>-109.44200000000001</v>
      </c>
      <c r="G72" s="23">
        <f t="shared" si="11"/>
        <v>97.956422018776905</v>
      </c>
    </row>
    <row r="73" spans="1:9" ht="19.5" customHeight="1" x14ac:dyDescent="0.2">
      <c r="A73" s="78" t="s">
        <v>66</v>
      </c>
      <c r="B73" s="56" t="s">
        <v>67</v>
      </c>
      <c r="C73" s="58">
        <v>6444.1329999999998</v>
      </c>
      <c r="D73" s="58">
        <v>5680.9759999999997</v>
      </c>
      <c r="E73" s="58">
        <v>4897.6989999999996</v>
      </c>
      <c r="F73" s="92">
        <f t="shared" si="10"/>
        <v>-783.27700000000004</v>
      </c>
      <c r="G73" s="23">
        <f t="shared" si="11"/>
        <v>86.212281129158086</v>
      </c>
    </row>
    <row r="74" spans="1:9" ht="20.25" customHeight="1" x14ac:dyDescent="0.2">
      <c r="A74" s="84" t="s">
        <v>115</v>
      </c>
      <c r="B74" s="89" t="s">
        <v>116</v>
      </c>
      <c r="C74" s="70">
        <v>374.58300000000003</v>
      </c>
      <c r="D74" s="70">
        <v>374.58300000000003</v>
      </c>
      <c r="E74" s="70">
        <v>371.41899999999998</v>
      </c>
      <c r="F74" s="93">
        <f t="shared" si="10"/>
        <v>-3.1640000000000441</v>
      </c>
      <c r="G74" s="39">
        <f t="shared" si="11"/>
        <v>99.155327390725148</v>
      </c>
    </row>
    <row r="75" spans="1:9" ht="18.75" customHeight="1" x14ac:dyDescent="0.2">
      <c r="A75" s="84" t="s">
        <v>68</v>
      </c>
      <c r="B75" s="69" t="s">
        <v>69</v>
      </c>
      <c r="C75" s="25">
        <f>C76</f>
        <v>5537.9070000000002</v>
      </c>
      <c r="D75" s="25">
        <f>D76</f>
        <v>5243.9070000000002</v>
      </c>
      <c r="E75" s="25">
        <f>E76</f>
        <v>5119.5550000000003</v>
      </c>
      <c r="F75" s="93">
        <f t="shared" si="10"/>
        <v>-124.35199999999986</v>
      </c>
      <c r="G75" s="39">
        <f t="shared" si="11"/>
        <v>97.628638341602937</v>
      </c>
    </row>
    <row r="76" spans="1:9" s="8" customFormat="1" ht="28.5" customHeight="1" x14ac:dyDescent="0.2">
      <c r="A76" s="78" t="s">
        <v>79</v>
      </c>
      <c r="B76" s="15" t="s">
        <v>70</v>
      </c>
      <c r="C76" s="22">
        <v>5537.9070000000002</v>
      </c>
      <c r="D76" s="22">
        <v>5243.9070000000002</v>
      </c>
      <c r="E76" s="22">
        <v>5119.5550000000003</v>
      </c>
      <c r="F76" s="92">
        <f>E76-D76</f>
        <v>-124.35199999999986</v>
      </c>
      <c r="G76" s="23">
        <f>E76/D76*100</f>
        <v>97.628638341602937</v>
      </c>
    </row>
    <row r="77" spans="1:9" s="8" customFormat="1" ht="20.25" customHeight="1" x14ac:dyDescent="0.2">
      <c r="A77" s="71" t="s">
        <v>71</v>
      </c>
      <c r="B77" s="24" t="s">
        <v>72</v>
      </c>
      <c r="C77" s="25">
        <v>22</v>
      </c>
      <c r="D77" s="25">
        <v>22</v>
      </c>
      <c r="E77" s="25">
        <v>21.469000000000001</v>
      </c>
      <c r="F77" s="93">
        <f>E77-D77</f>
        <v>-0.53099999999999881</v>
      </c>
      <c r="G77" s="39">
        <f>IF(D77=0,0,E77/D77*100)</f>
        <v>97.586363636363643</v>
      </c>
    </row>
    <row r="78" spans="1:9" ht="17.25" customHeight="1" x14ac:dyDescent="0.2">
      <c r="A78" s="71" t="s">
        <v>80</v>
      </c>
      <c r="B78" s="24" t="s">
        <v>52</v>
      </c>
      <c r="C78" s="25">
        <v>830</v>
      </c>
      <c r="D78" s="25">
        <v>278.315</v>
      </c>
      <c r="E78" s="25">
        <v>0</v>
      </c>
      <c r="F78" s="93">
        <f>E78-D78</f>
        <v>-278.315</v>
      </c>
      <c r="G78" s="39">
        <f>E78/D78*100</f>
        <v>0</v>
      </c>
      <c r="I78" s="5"/>
    </row>
    <row r="79" spans="1:9" ht="28.5" customHeight="1" x14ac:dyDescent="0.2">
      <c r="A79" s="71" t="s">
        <v>105</v>
      </c>
      <c r="B79" s="24" t="s">
        <v>106</v>
      </c>
      <c r="C79" s="25">
        <v>250</v>
      </c>
      <c r="D79" s="25">
        <v>250</v>
      </c>
      <c r="E79" s="25">
        <v>250</v>
      </c>
      <c r="F79" s="93">
        <f>E79-D79</f>
        <v>0</v>
      </c>
      <c r="G79" s="39">
        <f>E79/D79*100</f>
        <v>100</v>
      </c>
      <c r="I79" s="5"/>
    </row>
    <row r="80" spans="1:9" ht="17.25" customHeight="1" x14ac:dyDescent="0.2">
      <c r="A80" s="109" t="s">
        <v>2</v>
      </c>
      <c r="B80" s="110"/>
      <c r="C80" s="34">
        <f>C9+C14+C24+C37+C58+C63+C70+C74+C75+C77+C78+C79</f>
        <v>139009.73100000003</v>
      </c>
      <c r="D80" s="34">
        <f>D9+D14+D24+D37+D58+D63+D70+D74+D75+D77+D78+D79</f>
        <v>117979.591</v>
      </c>
      <c r="E80" s="34">
        <f>E9+E14+E24+E37+E58+E63+E70+E74+E75+E77+E78+E79</f>
        <v>109024.87699999999</v>
      </c>
      <c r="F80" s="35">
        <f>E80-D80</f>
        <v>-8954.7140000000072</v>
      </c>
      <c r="G80" s="19">
        <f>E80/D80*100</f>
        <v>92.409946564401963</v>
      </c>
    </row>
    <row r="81" spans="1:7" ht="19.5" customHeight="1" x14ac:dyDescent="0.2">
      <c r="A81" s="33"/>
      <c r="B81" s="49" t="s">
        <v>7</v>
      </c>
      <c r="C81" s="65"/>
      <c r="D81" s="68"/>
      <c r="E81" s="68"/>
      <c r="F81" s="65"/>
      <c r="G81" s="66"/>
    </row>
    <row r="82" spans="1:7" ht="15.75" x14ac:dyDescent="0.2">
      <c r="A82" s="30"/>
      <c r="B82" s="36" t="s">
        <v>4</v>
      </c>
      <c r="C82" s="37">
        <f>SUM(C83:C87)</f>
        <v>2949.86</v>
      </c>
      <c r="D82" s="37">
        <f t="shared" ref="D82:E82" si="15">SUM(D83:D87)</f>
        <v>1945.5200000000002</v>
      </c>
      <c r="E82" s="37">
        <f t="shared" si="15"/>
        <v>1945.5200000000002</v>
      </c>
      <c r="F82" s="97">
        <f t="shared" ref="F82:F89" si="16">E82-D82</f>
        <v>0</v>
      </c>
      <c r="G82" s="38">
        <f t="shared" ref="G82:G88" si="17">E82/D82*100</f>
        <v>100</v>
      </c>
    </row>
    <row r="83" spans="1:7" ht="18.75" customHeight="1" x14ac:dyDescent="0.2">
      <c r="A83" s="30" t="s">
        <v>24</v>
      </c>
      <c r="B83" s="15" t="s">
        <v>47</v>
      </c>
      <c r="C83" s="31">
        <v>35</v>
      </c>
      <c r="D83" s="31">
        <v>35.024999999999999</v>
      </c>
      <c r="E83" s="31">
        <v>35.024999999999999</v>
      </c>
      <c r="F83" s="98">
        <f t="shared" si="16"/>
        <v>0</v>
      </c>
      <c r="G83" s="54">
        <f t="shared" si="17"/>
        <v>100</v>
      </c>
    </row>
    <row r="84" spans="1:7" ht="18" customHeight="1" x14ac:dyDescent="0.2">
      <c r="A84" s="30" t="s">
        <v>23</v>
      </c>
      <c r="B84" s="15" t="s">
        <v>3</v>
      </c>
      <c r="C84" s="31">
        <v>2884.56</v>
      </c>
      <c r="D84" s="31">
        <v>1724.9960000000001</v>
      </c>
      <c r="E84" s="31">
        <v>1724.9960000000001</v>
      </c>
      <c r="F84" s="98">
        <f t="shared" si="16"/>
        <v>0</v>
      </c>
      <c r="G84" s="54">
        <f t="shared" si="17"/>
        <v>100</v>
      </c>
    </row>
    <row r="85" spans="1:7" ht="20.25" customHeight="1" x14ac:dyDescent="0.2">
      <c r="A85" s="30" t="s">
        <v>33</v>
      </c>
      <c r="B85" s="15" t="s">
        <v>45</v>
      </c>
      <c r="C85" s="31">
        <v>30.3</v>
      </c>
      <c r="D85" s="31">
        <v>65.209000000000003</v>
      </c>
      <c r="E85" s="31">
        <v>65.209000000000003</v>
      </c>
      <c r="F85" s="98">
        <f>E85-D85</f>
        <v>0</v>
      </c>
      <c r="G85" s="54">
        <f>E85/D85*100</f>
        <v>100</v>
      </c>
    </row>
    <row r="86" spans="1:7" ht="21" customHeight="1" x14ac:dyDescent="0.2">
      <c r="A86" s="30" t="s">
        <v>36</v>
      </c>
      <c r="B86" s="15" t="s">
        <v>46</v>
      </c>
      <c r="C86" s="31">
        <v>0</v>
      </c>
      <c r="D86" s="31">
        <v>94.585999999999999</v>
      </c>
      <c r="E86" s="31">
        <v>94.585999999999999</v>
      </c>
      <c r="F86" s="98">
        <f t="shared" si="16"/>
        <v>0</v>
      </c>
      <c r="G86" s="54">
        <f t="shared" si="17"/>
        <v>100</v>
      </c>
    </row>
    <row r="87" spans="1:7" ht="21" customHeight="1" x14ac:dyDescent="0.2">
      <c r="A87" s="30" t="s">
        <v>115</v>
      </c>
      <c r="B87" s="15" t="s">
        <v>116</v>
      </c>
      <c r="C87" s="31">
        <v>0</v>
      </c>
      <c r="D87" s="31">
        <v>25.704000000000001</v>
      </c>
      <c r="E87" s="31">
        <v>25.704000000000001</v>
      </c>
      <c r="F87" s="98">
        <f t="shared" ref="F87" si="18">E87-D87</f>
        <v>0</v>
      </c>
      <c r="G87" s="54">
        <f t="shared" ref="G87" si="19">E87/D87*100</f>
        <v>100</v>
      </c>
    </row>
    <row r="88" spans="1:7" ht="19.5" customHeight="1" x14ac:dyDescent="0.2">
      <c r="A88" s="30"/>
      <c r="B88" s="36" t="s">
        <v>14</v>
      </c>
      <c r="C88" s="37">
        <f>SUM(C89:C108)-C105-C107-C108</f>
        <v>48889.462000000021</v>
      </c>
      <c r="D88" s="37">
        <f t="shared" ref="D88:E88" si="20">SUM(D89:D108)-D105-D107-D108</f>
        <v>36410.716000000008</v>
      </c>
      <c r="E88" s="37">
        <f t="shared" si="20"/>
        <v>26682.640000000003</v>
      </c>
      <c r="F88" s="97">
        <f t="shared" si="16"/>
        <v>-9728.0760000000046</v>
      </c>
      <c r="G88" s="38">
        <f t="shared" si="17"/>
        <v>73.282382032805941</v>
      </c>
    </row>
    <row r="89" spans="1:7" s="102" customFormat="1" ht="18" customHeight="1" x14ac:dyDescent="0.25">
      <c r="A89" s="85" t="s">
        <v>24</v>
      </c>
      <c r="B89" s="101" t="s">
        <v>47</v>
      </c>
      <c r="C89" s="73">
        <v>159.173</v>
      </c>
      <c r="D89" s="73">
        <v>159.173</v>
      </c>
      <c r="E89" s="73">
        <v>151.673</v>
      </c>
      <c r="F89" s="99">
        <f t="shared" si="16"/>
        <v>-7.5</v>
      </c>
      <c r="G89" s="28">
        <f>IF(D89=0,0,E89/D89*100)</f>
        <v>95.288145602583356</v>
      </c>
    </row>
    <row r="90" spans="1:7" s="47" customFormat="1" ht="17.25" customHeight="1" x14ac:dyDescent="0.2">
      <c r="A90" s="85" t="s">
        <v>23</v>
      </c>
      <c r="B90" s="72" t="s">
        <v>3</v>
      </c>
      <c r="C90" s="74">
        <v>8946.6280000000006</v>
      </c>
      <c r="D90" s="74">
        <v>7645.2359999999999</v>
      </c>
      <c r="E90" s="74">
        <v>7339.4210000000003</v>
      </c>
      <c r="F90" s="99">
        <f t="shared" ref="F90:F111" si="21">E90-D90</f>
        <v>-305.8149999999996</v>
      </c>
      <c r="G90" s="28">
        <f t="shared" ref="G90:G109" si="22">IF(D90=0,0,E90/D90*100)</f>
        <v>95.999927274972279</v>
      </c>
    </row>
    <row r="91" spans="1:7" s="47" customFormat="1" ht="17.25" customHeight="1" x14ac:dyDescent="0.2">
      <c r="A91" s="85" t="s">
        <v>31</v>
      </c>
      <c r="B91" s="72" t="s">
        <v>49</v>
      </c>
      <c r="C91" s="74">
        <v>465.286</v>
      </c>
      <c r="D91" s="74">
        <v>465.286</v>
      </c>
      <c r="E91" s="73">
        <v>462.80200000000002</v>
      </c>
      <c r="F91" s="99">
        <f t="shared" si="21"/>
        <v>-2.4839999999999804</v>
      </c>
      <c r="G91" s="28">
        <f>IF(D91=0,0,E91/D91*100)</f>
        <v>99.466134807408778</v>
      </c>
    </row>
    <row r="92" spans="1:7" s="47" customFormat="1" ht="21" customHeight="1" x14ac:dyDescent="0.2">
      <c r="A92" s="71" t="s">
        <v>36</v>
      </c>
      <c r="B92" s="24" t="s">
        <v>46</v>
      </c>
      <c r="C92" s="74">
        <v>390.70800000000003</v>
      </c>
      <c r="D92" s="74">
        <v>390.70800000000003</v>
      </c>
      <c r="E92" s="74">
        <v>389.57100000000003</v>
      </c>
      <c r="F92" s="99">
        <f t="shared" si="21"/>
        <v>-1.1370000000000005</v>
      </c>
      <c r="G92" s="28">
        <f t="shared" si="22"/>
        <v>99.708989833840107</v>
      </c>
    </row>
    <row r="93" spans="1:7" s="47" customFormat="1" ht="21" customHeight="1" x14ac:dyDescent="0.2">
      <c r="A93" s="71" t="s">
        <v>77</v>
      </c>
      <c r="B93" s="24" t="s">
        <v>78</v>
      </c>
      <c r="C93" s="74">
        <v>1898.7660000000001</v>
      </c>
      <c r="D93" s="74">
        <v>625.34699999999998</v>
      </c>
      <c r="E93" s="74">
        <v>625.34500000000003</v>
      </c>
      <c r="F93" s="99">
        <f t="shared" si="21"/>
        <v>-1.9999999999527063E-3</v>
      </c>
      <c r="G93" s="28">
        <f>IF(D93=0,0,E93/D93*100)</f>
        <v>99.999680177565423</v>
      </c>
    </row>
    <row r="94" spans="1:7" s="47" customFormat="1" ht="23.25" customHeight="1" x14ac:dyDescent="0.2">
      <c r="A94" s="71" t="s">
        <v>66</v>
      </c>
      <c r="B94" s="90" t="s">
        <v>67</v>
      </c>
      <c r="C94" s="25">
        <v>1791.0840000000001</v>
      </c>
      <c r="D94" s="25">
        <v>1791.0840000000001</v>
      </c>
      <c r="E94" s="25">
        <v>1723.797</v>
      </c>
      <c r="F94" s="93">
        <f t="shared" si="21"/>
        <v>-67.287000000000035</v>
      </c>
      <c r="G94" s="28">
        <f t="shared" si="22"/>
        <v>96.243224773377449</v>
      </c>
    </row>
    <row r="95" spans="1:7" s="47" customFormat="1" ht="43.5" customHeight="1" x14ac:dyDescent="0.2">
      <c r="A95" s="71" t="s">
        <v>123</v>
      </c>
      <c r="B95" s="69" t="s">
        <v>124</v>
      </c>
      <c r="C95" s="25">
        <f>422.251</f>
        <v>422.25099999999998</v>
      </c>
      <c r="D95" s="25">
        <v>0</v>
      </c>
      <c r="E95" s="25">
        <v>0</v>
      </c>
      <c r="F95" s="93">
        <f t="shared" ref="F95" si="23">E95-D95</f>
        <v>0</v>
      </c>
      <c r="G95" s="28">
        <f t="shared" ref="G95" si="24">IF(D95=0,0,E95/D95*100)</f>
        <v>0</v>
      </c>
    </row>
    <row r="96" spans="1:7" ht="19.5" customHeight="1" x14ac:dyDescent="0.2">
      <c r="A96" s="71" t="s">
        <v>73</v>
      </c>
      <c r="B96" s="90" t="s">
        <v>74</v>
      </c>
      <c r="C96" s="25">
        <v>5532.1729999999998</v>
      </c>
      <c r="D96" s="25">
        <v>4030.86</v>
      </c>
      <c r="E96" s="25">
        <v>3377.2060000000001</v>
      </c>
      <c r="F96" s="99">
        <f t="shared" si="21"/>
        <v>-653.654</v>
      </c>
      <c r="G96" s="28">
        <f t="shared" si="22"/>
        <v>83.783758304679395</v>
      </c>
    </row>
    <row r="97" spans="1:7" ht="21.75" customHeight="1" x14ac:dyDescent="0.2">
      <c r="A97" s="71" t="s">
        <v>82</v>
      </c>
      <c r="B97" s="90" t="s">
        <v>83</v>
      </c>
      <c r="C97" s="25">
        <v>2000</v>
      </c>
      <c r="D97" s="25">
        <v>411.75599999999997</v>
      </c>
      <c r="E97" s="25">
        <v>185.87</v>
      </c>
      <c r="F97" s="99">
        <f t="shared" si="21"/>
        <v>-225.88599999999997</v>
      </c>
      <c r="G97" s="28">
        <f t="shared" si="22"/>
        <v>45.140811548587031</v>
      </c>
    </row>
    <row r="98" spans="1:7" ht="20.25" customHeight="1" x14ac:dyDescent="0.2">
      <c r="A98" s="71" t="s">
        <v>89</v>
      </c>
      <c r="B98" s="90" t="s">
        <v>90</v>
      </c>
      <c r="C98" s="25">
        <v>2504.6550000000002</v>
      </c>
      <c r="D98" s="25">
        <v>326.02100000000002</v>
      </c>
      <c r="E98" s="25">
        <v>0</v>
      </c>
      <c r="F98" s="99">
        <f t="shared" si="21"/>
        <v>-326.02100000000002</v>
      </c>
      <c r="G98" s="28">
        <f t="shared" si="22"/>
        <v>0</v>
      </c>
    </row>
    <row r="99" spans="1:7" ht="21" customHeight="1" x14ac:dyDescent="0.2">
      <c r="A99" s="71" t="s">
        <v>86</v>
      </c>
      <c r="B99" s="69" t="s">
        <v>91</v>
      </c>
      <c r="C99" s="25">
        <v>5099.3440000000001</v>
      </c>
      <c r="D99" s="25">
        <v>1495.5540000000001</v>
      </c>
      <c r="E99" s="25">
        <v>1495.5530000000001</v>
      </c>
      <c r="F99" s="99">
        <f t="shared" si="21"/>
        <v>-9.9999999997635314E-4</v>
      </c>
      <c r="G99" s="28">
        <f>IF(D99=0,0,E99/D99*100)</f>
        <v>99.999933135145909</v>
      </c>
    </row>
    <row r="100" spans="1:7" ht="18.75" customHeight="1" x14ac:dyDescent="0.2">
      <c r="A100" s="71" t="s">
        <v>102</v>
      </c>
      <c r="B100" s="69" t="s">
        <v>103</v>
      </c>
      <c r="C100" s="25">
        <v>223</v>
      </c>
      <c r="D100" s="25">
        <v>223</v>
      </c>
      <c r="E100" s="25">
        <v>139.959</v>
      </c>
      <c r="F100" s="99">
        <f t="shared" si="21"/>
        <v>-83.040999999999997</v>
      </c>
      <c r="G100" s="28">
        <f>IF(D100=0,0,E100/D100*100)</f>
        <v>62.761883408071753</v>
      </c>
    </row>
    <row r="101" spans="1:7" ht="28.5" customHeight="1" x14ac:dyDescent="0.2">
      <c r="A101" s="71" t="s">
        <v>107</v>
      </c>
      <c r="B101" s="69" t="s">
        <v>109</v>
      </c>
      <c r="C101" s="25">
        <v>16127.93</v>
      </c>
      <c r="D101" s="25">
        <v>16127.93</v>
      </c>
      <c r="E101" s="25">
        <v>8121.7929999999997</v>
      </c>
      <c r="F101" s="99">
        <f t="shared" si="21"/>
        <v>-8006.1370000000006</v>
      </c>
      <c r="G101" s="28">
        <f>IF(D101=0,0,E101/D101*100)</f>
        <v>50.358558103860815</v>
      </c>
    </row>
    <row r="102" spans="1:7" ht="18.75" customHeight="1" x14ac:dyDescent="0.2">
      <c r="A102" s="71" t="s">
        <v>111</v>
      </c>
      <c r="B102" s="69" t="s">
        <v>112</v>
      </c>
      <c r="C102" s="25">
        <v>1121.703</v>
      </c>
      <c r="D102" s="25">
        <v>512</v>
      </c>
      <c r="E102" s="25">
        <v>511.99799999999999</v>
      </c>
      <c r="F102" s="99">
        <f t="shared" si="21"/>
        <v>-2.0000000000095497E-3</v>
      </c>
      <c r="G102" s="28">
        <f>IF(D102=0,0,E102/D102*100)</f>
        <v>99.999609374999991</v>
      </c>
    </row>
    <row r="103" spans="1:7" ht="18.75" customHeight="1" x14ac:dyDescent="0.2">
      <c r="A103" s="71" t="s">
        <v>115</v>
      </c>
      <c r="B103" s="69" t="s">
        <v>116</v>
      </c>
      <c r="C103" s="25">
        <v>153.72200000000001</v>
      </c>
      <c r="D103" s="25">
        <v>153.72200000000001</v>
      </c>
      <c r="E103" s="25">
        <v>153.71799999999999</v>
      </c>
      <c r="F103" s="99">
        <f t="shared" si="21"/>
        <v>-4.0000000000190994E-3</v>
      </c>
      <c r="G103" s="28">
        <f>IF(D103=0,0,E103/D103*100)</f>
        <v>99.997397900105383</v>
      </c>
    </row>
    <row r="104" spans="1:7" ht="29.25" customHeight="1" x14ac:dyDescent="0.2">
      <c r="A104" s="71" t="s">
        <v>79</v>
      </c>
      <c r="B104" s="69" t="s">
        <v>70</v>
      </c>
      <c r="C104" s="25">
        <v>2028.4739999999999</v>
      </c>
      <c r="D104" s="25">
        <v>2028.4739999999999</v>
      </c>
      <c r="E104" s="25">
        <v>1984.019</v>
      </c>
      <c r="F104" s="99">
        <f t="shared" si="21"/>
        <v>-44.454999999999927</v>
      </c>
      <c r="G104" s="28">
        <f t="shared" si="22"/>
        <v>97.80845108194633</v>
      </c>
    </row>
    <row r="105" spans="1:7" ht="27.75" customHeight="1" x14ac:dyDescent="0.2">
      <c r="A105" s="71" t="s">
        <v>108</v>
      </c>
      <c r="B105" s="69" t="s">
        <v>110</v>
      </c>
      <c r="C105" s="25">
        <v>4453.9629999999997</v>
      </c>
      <c r="D105" s="25">
        <v>2950</v>
      </c>
      <c r="E105" s="25">
        <v>2885.0650000000001</v>
      </c>
      <c r="F105" s="99">
        <f t="shared" si="21"/>
        <v>-64.934999999999945</v>
      </c>
      <c r="G105" s="28">
        <f>IF(D105=0,0,E105/D105*100)</f>
        <v>97.798813559322042</v>
      </c>
    </row>
    <row r="106" spans="1:7" ht="18.75" customHeight="1" x14ac:dyDescent="0.2">
      <c r="A106" s="71" t="s">
        <v>100</v>
      </c>
      <c r="B106" s="69" t="s">
        <v>101</v>
      </c>
      <c r="C106" s="25">
        <v>24.565000000000001</v>
      </c>
      <c r="D106" s="25">
        <v>24.565000000000001</v>
      </c>
      <c r="E106" s="25">
        <v>19.914999999999999</v>
      </c>
      <c r="F106" s="99">
        <f t="shared" si="21"/>
        <v>-4.6500000000000021</v>
      </c>
      <c r="G106" s="28">
        <f t="shared" si="22"/>
        <v>81.070628943618956</v>
      </c>
    </row>
    <row r="107" spans="1:7" ht="66.75" customHeight="1" x14ac:dyDescent="0.2">
      <c r="A107" s="71" t="s">
        <v>117</v>
      </c>
      <c r="B107" s="69" t="s">
        <v>118</v>
      </c>
      <c r="C107" s="25">
        <v>42.561999999999998</v>
      </c>
      <c r="D107" s="25">
        <v>42.561999999999998</v>
      </c>
      <c r="E107" s="25">
        <v>42.548999999999999</v>
      </c>
      <c r="F107" s="99">
        <f t="shared" si="21"/>
        <v>-1.2999999999998124E-2</v>
      </c>
      <c r="G107" s="28">
        <f t="shared" si="22"/>
        <v>99.969456322541234</v>
      </c>
    </row>
    <row r="108" spans="1:7" ht="17.25" customHeight="1" x14ac:dyDescent="0.2">
      <c r="A108" s="71" t="s">
        <v>75</v>
      </c>
      <c r="B108" s="90" t="s">
        <v>5</v>
      </c>
      <c r="C108" s="25">
        <v>153.417</v>
      </c>
      <c r="D108" s="25">
        <v>142.017</v>
      </c>
      <c r="E108" s="25">
        <v>0</v>
      </c>
      <c r="F108" s="99">
        <f t="shared" si="21"/>
        <v>-142.017</v>
      </c>
      <c r="G108" s="28">
        <f t="shared" si="22"/>
        <v>0</v>
      </c>
    </row>
    <row r="109" spans="1:7" ht="18.75" hidden="1" customHeight="1" x14ac:dyDescent="0.2">
      <c r="A109" s="20"/>
      <c r="B109" s="48"/>
      <c r="C109" s="25"/>
      <c r="D109" s="25"/>
      <c r="E109" s="25"/>
      <c r="F109" s="100">
        <f t="shared" si="21"/>
        <v>0</v>
      </c>
      <c r="G109" s="28">
        <f t="shared" si="22"/>
        <v>0</v>
      </c>
    </row>
    <row r="110" spans="1:7" ht="16.5" customHeight="1" x14ac:dyDescent="0.2">
      <c r="A110" s="106" t="s">
        <v>6</v>
      </c>
      <c r="B110" s="106"/>
      <c r="C110" s="40">
        <f>C82+C88+C105+C107+C108</f>
        <v>56489.264000000017</v>
      </c>
      <c r="D110" s="40">
        <f>D82+D88+D105+D107+D108</f>
        <v>41490.815000000002</v>
      </c>
      <c r="E110" s="40">
        <f>E82+E88+E105+E107+E108</f>
        <v>31555.774000000001</v>
      </c>
      <c r="F110" s="97">
        <f t="shared" si="21"/>
        <v>-9935.0410000000011</v>
      </c>
      <c r="G110" s="38">
        <f>E110/D110*100</f>
        <v>76.054842499478497</v>
      </c>
    </row>
    <row r="111" spans="1:7" ht="18.75" customHeight="1" x14ac:dyDescent="0.2">
      <c r="A111" s="108" t="s">
        <v>8</v>
      </c>
      <c r="B111" s="108"/>
      <c r="C111" s="34">
        <f>C80+C110</f>
        <v>195498.99500000005</v>
      </c>
      <c r="D111" s="34">
        <f>D80+D110</f>
        <v>159470.40600000002</v>
      </c>
      <c r="E111" s="34">
        <f>E80+E110</f>
        <v>140580.65099999998</v>
      </c>
      <c r="F111" s="35">
        <f t="shared" si="21"/>
        <v>-18889.755000000034</v>
      </c>
      <c r="G111" s="19">
        <f>E111/D111*100</f>
        <v>88.154695611673546</v>
      </c>
    </row>
    <row r="112" spans="1:7" ht="0.75" hidden="1" customHeight="1" x14ac:dyDescent="0.25">
      <c r="A112" s="1"/>
      <c r="B112" s="2"/>
      <c r="C112" s="4"/>
      <c r="D112" s="4"/>
      <c r="E112" s="4"/>
      <c r="F112" s="13"/>
      <c r="G112" s="4"/>
    </row>
    <row r="113" spans="1:7" ht="21.75" customHeight="1" x14ac:dyDescent="0.25">
      <c r="A113" s="14"/>
      <c r="B113" s="105"/>
      <c r="C113" s="105"/>
      <c r="D113" s="105"/>
      <c r="E113" s="105"/>
      <c r="F113" s="105"/>
      <c r="G113" s="105"/>
    </row>
    <row r="114" spans="1:7" ht="14.25" customHeight="1" x14ac:dyDescent="0.25">
      <c r="A114" s="14"/>
      <c r="B114" s="16" t="s">
        <v>22</v>
      </c>
      <c r="C114" s="16"/>
      <c r="D114" s="16"/>
      <c r="E114" s="14" t="s">
        <v>104</v>
      </c>
      <c r="F114" s="14"/>
      <c r="G114" s="14"/>
    </row>
    <row r="115" spans="1:7" ht="12" customHeight="1" x14ac:dyDescent="0.2">
      <c r="A115" s="9"/>
      <c r="B115" s="9"/>
    </row>
    <row r="116" spans="1:7" x14ac:dyDescent="0.2">
      <c r="A116" s="9"/>
      <c r="B116" s="60" t="s">
        <v>92</v>
      </c>
    </row>
  </sheetData>
  <customSheetViews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5">
    <mergeCell ref="F1:G1"/>
    <mergeCell ref="B5:G5"/>
    <mergeCell ref="A2:G2"/>
    <mergeCell ref="A3:G3"/>
    <mergeCell ref="A4:G4"/>
    <mergeCell ref="B113:G113"/>
    <mergeCell ref="A110:B110"/>
    <mergeCell ref="A6:A7"/>
    <mergeCell ref="A111:B111"/>
    <mergeCell ref="A80:B80"/>
    <mergeCell ref="B6:B7"/>
    <mergeCell ref="C6:D6"/>
    <mergeCell ref="F6:F7"/>
    <mergeCell ref="G6:G7"/>
    <mergeCell ref="E6:E7"/>
  </mergeCells>
  <phoneticPr fontId="0" type="noConversion"/>
  <printOptions horizontalCentered="1"/>
  <pageMargins left="0.38" right="0.15748031496062992" top="0.5" bottom="0.17" header="0.51" footer="0.17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2020-11-03T12:14:15Z</cp:lastPrinted>
  <dcterms:created xsi:type="dcterms:W3CDTF">2004-01-28T08:01:03Z</dcterms:created>
  <dcterms:modified xsi:type="dcterms:W3CDTF">2020-11-03T12:14:29Z</dcterms:modified>
</cp:coreProperties>
</file>