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\Ришення\виконком\Виконком 2020\"/>
    </mc:Choice>
  </mc:AlternateContent>
  <bookViews>
    <workbookView xWindow="720" yWindow="60" windowWidth="15180" windowHeight="6225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'1'!$A$2:$G$110</definedName>
  </definedNames>
  <calcPr calcId="152511"/>
  <customWorkbookViews>
    <customWorkbookView name="lena - Личное представление" guid="{2C2CFF0B-8759-4E25-94E2-B667FE22E70B}" mergeInterval="0" personalView="1" maximized="1" windowWidth="1276" windowHeight="822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ubow - Личное представление" guid="{356CC87D-C45A-423A-9572-F74069546E3E}" mergeInterval="0" personalView="1" maximized="1" windowWidth="1276" windowHeight="758" activeSheetId="1"/>
  </customWorkbookViews>
</workbook>
</file>

<file path=xl/calcChain.xml><?xml version="1.0" encoding="utf-8"?>
<calcChain xmlns="http://schemas.openxmlformats.org/spreadsheetml/2006/main">
  <c r="F98" i="1" l="1"/>
  <c r="G98" i="1"/>
  <c r="G100" i="1" l="1"/>
  <c r="F100" i="1"/>
  <c r="G97" i="1"/>
  <c r="F97" i="1"/>
  <c r="G96" i="1"/>
  <c r="F96" i="1"/>
  <c r="G95" i="1"/>
  <c r="F95" i="1"/>
  <c r="G77" i="1"/>
  <c r="F77" i="1"/>
  <c r="F90" i="1" l="1"/>
  <c r="G90" i="1"/>
  <c r="F88" i="1"/>
  <c r="G88" i="1"/>
  <c r="D85" i="1"/>
  <c r="E85" i="1"/>
  <c r="C85" i="1"/>
  <c r="F101" i="1"/>
  <c r="G101" i="1"/>
  <c r="G83" i="1"/>
  <c r="F83" i="1"/>
  <c r="D70" i="1" l="1"/>
  <c r="E70" i="1"/>
  <c r="C70" i="1"/>
  <c r="D48" i="1" l="1"/>
  <c r="D43" i="1"/>
  <c r="D38" i="1" l="1"/>
  <c r="G39" i="1" l="1"/>
  <c r="F39" i="1"/>
  <c r="E80" i="1" l="1"/>
  <c r="D80" i="1"/>
  <c r="C80" i="1"/>
  <c r="F99" i="1" l="1"/>
  <c r="G99" i="1"/>
  <c r="E104" i="1" l="1"/>
  <c r="D104" i="1"/>
  <c r="C104" i="1"/>
  <c r="G86" i="1" l="1"/>
  <c r="F86" i="1"/>
  <c r="G102" i="1" l="1"/>
  <c r="G103" i="1"/>
  <c r="G93" i="1"/>
  <c r="G94" i="1"/>
  <c r="F94" i="1"/>
  <c r="G91" i="1"/>
  <c r="G92" i="1"/>
  <c r="G89" i="1"/>
  <c r="G87" i="1"/>
  <c r="G75" i="1"/>
  <c r="G54" i="1"/>
  <c r="G53" i="1"/>
  <c r="G20" i="1"/>
  <c r="E23" i="1"/>
  <c r="E22" i="1" s="1"/>
  <c r="D23" i="1"/>
  <c r="D22" i="1" s="1"/>
  <c r="C23" i="1"/>
  <c r="C22" i="1" s="1"/>
  <c r="F42" i="1" l="1"/>
  <c r="G42" i="1"/>
  <c r="G37" i="1" l="1"/>
  <c r="F37" i="1"/>
  <c r="F93" i="1" l="1"/>
  <c r="E73" i="1" l="1"/>
  <c r="D73" i="1"/>
  <c r="F73" i="1" l="1"/>
  <c r="C15" i="1"/>
  <c r="E43" i="1"/>
  <c r="C43" i="1"/>
  <c r="D63" i="1"/>
  <c r="E10" i="1"/>
  <c r="E25" i="1"/>
  <c r="E15" i="1"/>
  <c r="E48" i="1"/>
  <c r="E58" i="1"/>
  <c r="E63" i="1"/>
  <c r="D25" i="1"/>
  <c r="D10" i="1"/>
  <c r="D15" i="1"/>
  <c r="G55" i="1"/>
  <c r="D58" i="1"/>
  <c r="F70" i="1"/>
  <c r="C25" i="1"/>
  <c r="C10" i="1"/>
  <c r="C73" i="1"/>
  <c r="F75" i="1"/>
  <c r="G41" i="1"/>
  <c r="F41" i="1"/>
  <c r="C48" i="1"/>
  <c r="C58" i="1"/>
  <c r="C63" i="1"/>
  <c r="F92" i="1"/>
  <c r="G40" i="1"/>
  <c r="F40" i="1"/>
  <c r="G74" i="1"/>
  <c r="F74" i="1"/>
  <c r="G47" i="1"/>
  <c r="G46" i="1"/>
  <c r="G45" i="1"/>
  <c r="F54" i="1"/>
  <c r="F47" i="1"/>
  <c r="F46" i="1"/>
  <c r="F45" i="1"/>
  <c r="F53" i="1"/>
  <c r="G52" i="1"/>
  <c r="F52" i="1"/>
  <c r="G51" i="1"/>
  <c r="F51" i="1"/>
  <c r="G50" i="1"/>
  <c r="F50" i="1"/>
  <c r="G56" i="1"/>
  <c r="F56" i="1"/>
  <c r="G71" i="1"/>
  <c r="F71" i="1"/>
  <c r="F103" i="1"/>
  <c r="F102" i="1"/>
  <c r="F91" i="1"/>
  <c r="F89" i="1"/>
  <c r="F87" i="1"/>
  <c r="G36" i="1"/>
  <c r="F36" i="1"/>
  <c r="F57" i="1"/>
  <c r="G57" i="1"/>
  <c r="G69" i="1"/>
  <c r="F69" i="1"/>
  <c r="G68" i="1"/>
  <c r="F68" i="1"/>
  <c r="G35" i="1"/>
  <c r="F35" i="1"/>
  <c r="G34" i="1"/>
  <c r="F34" i="1"/>
  <c r="G24" i="1"/>
  <c r="F24" i="1"/>
  <c r="F20" i="1"/>
  <c r="F30" i="1"/>
  <c r="F12" i="1"/>
  <c r="G12" i="1"/>
  <c r="F13" i="1"/>
  <c r="G13" i="1"/>
  <c r="F14" i="1"/>
  <c r="G14" i="1"/>
  <c r="F17" i="1"/>
  <c r="G17" i="1"/>
  <c r="F18" i="1"/>
  <c r="G18" i="1"/>
  <c r="F19" i="1"/>
  <c r="G19" i="1"/>
  <c r="F21" i="1"/>
  <c r="G21" i="1"/>
  <c r="F27" i="1"/>
  <c r="G27" i="1"/>
  <c r="F28" i="1"/>
  <c r="G28" i="1"/>
  <c r="F29" i="1"/>
  <c r="G29" i="1"/>
  <c r="G30" i="1"/>
  <c r="F31" i="1"/>
  <c r="G31" i="1"/>
  <c r="F32" i="1"/>
  <c r="G32" i="1"/>
  <c r="F72" i="1"/>
  <c r="G72" i="1"/>
  <c r="F60" i="1"/>
  <c r="G60" i="1"/>
  <c r="F61" i="1"/>
  <c r="G61" i="1"/>
  <c r="F62" i="1"/>
  <c r="G62" i="1"/>
  <c r="F65" i="1"/>
  <c r="G65" i="1"/>
  <c r="F66" i="1"/>
  <c r="G66" i="1"/>
  <c r="F67" i="1"/>
  <c r="G67" i="1"/>
  <c r="F76" i="1"/>
  <c r="G76" i="1"/>
  <c r="F81" i="1"/>
  <c r="G81" i="1"/>
  <c r="F82" i="1"/>
  <c r="G82" i="1"/>
  <c r="F84" i="1"/>
  <c r="G84" i="1"/>
  <c r="F55" i="1"/>
  <c r="G73" i="1"/>
  <c r="D78" i="1" l="1"/>
  <c r="E38" i="1"/>
  <c r="E78" i="1" s="1"/>
  <c r="C38" i="1"/>
  <c r="C78" i="1" s="1"/>
  <c r="F63" i="1"/>
  <c r="F85" i="1"/>
  <c r="F80" i="1"/>
  <c r="G10" i="1"/>
  <c r="F15" i="1"/>
  <c r="F43" i="1"/>
  <c r="G15" i="1"/>
  <c r="F10" i="1"/>
  <c r="G80" i="1"/>
  <c r="F25" i="1"/>
  <c r="G48" i="1"/>
  <c r="F48" i="1"/>
  <c r="G43" i="1"/>
  <c r="F58" i="1"/>
  <c r="G85" i="1"/>
  <c r="G70" i="1"/>
  <c r="G63" i="1"/>
  <c r="G58" i="1"/>
  <c r="G25" i="1"/>
  <c r="F23" i="1"/>
  <c r="G23" i="1"/>
  <c r="F22" i="1" l="1"/>
  <c r="C105" i="1"/>
  <c r="D105" i="1"/>
  <c r="G104" i="1"/>
  <c r="G22" i="1"/>
  <c r="F104" i="1"/>
  <c r="F38" i="1"/>
  <c r="G38" i="1"/>
  <c r="E105" i="1"/>
  <c r="G105" i="1" l="1"/>
  <c r="G78" i="1"/>
  <c r="F105" i="1"/>
  <c r="F78" i="1"/>
</calcChain>
</file>

<file path=xl/sharedStrings.xml><?xml version="1.0" encoding="utf-8"?>
<sst xmlns="http://schemas.openxmlformats.org/spreadsheetml/2006/main" count="166" uniqueCount="118">
  <si>
    <t>Назва</t>
  </si>
  <si>
    <t>уточнений план звітного періоду</t>
  </si>
  <si>
    <t xml:space="preserve"> ВСЬОГО видатків загального фонду</t>
  </si>
  <si>
    <t>Освіта</t>
  </si>
  <si>
    <t xml:space="preserve"> Власні надходження</t>
  </si>
  <si>
    <t>Охорона та раціональне використання природних ресурсів</t>
  </si>
  <si>
    <t xml:space="preserve"> ВСЬОГО видатків спеціального фонду</t>
  </si>
  <si>
    <t>Спеціальний фонд</t>
  </si>
  <si>
    <t>ВСЬОГО видатків загального і спеціального фонду</t>
  </si>
  <si>
    <t>в т.ч.</t>
  </si>
  <si>
    <t>заробітна плата з нарахуваннями</t>
  </si>
  <si>
    <t>продукти харчування</t>
  </si>
  <si>
    <t>медикаменти та перв"язувальні матеріали</t>
  </si>
  <si>
    <t>Відхилення +; -</t>
  </si>
  <si>
    <t>Бюджет розвитку</t>
  </si>
  <si>
    <t>оплата комунальних послуг та енергоносіїв</t>
  </si>
  <si>
    <t>% виконання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</si>
  <si>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</si>
  <si>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</si>
  <si>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</si>
  <si>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</si>
  <si>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Організація та проведення громадських робіт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</si>
  <si>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</si>
  <si>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</si>
  <si>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</si>
  <si>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</si>
  <si>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</si>
  <si>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</si>
  <si>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</si>
  <si>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Надання загальної середньої освіти загальноосвітніми навчальними закладами, в т.ч.:</t>
  </si>
  <si>
    <t>1020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</si>
  <si>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</si>
  <si>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</si>
  <si>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</si>
  <si>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</si>
  <si>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</si>
  <si>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</si>
  <si>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</si>
  <si>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</si>
  <si>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</si>
  <si>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</si>
  <si>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Затверджено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</si>
  <si>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</si>
  <si>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</si>
  <si>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</si>
  <si>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</si>
  <si>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</si>
  <si>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Дежавне управління</t>
  </si>
  <si>
    <t>Загальний фонд</t>
  </si>
  <si>
    <t>Охорона здоров”я</t>
  </si>
  <si>
    <t>Фізична культура і спорт</t>
  </si>
  <si>
    <t>Житлово - комунальне господарство</t>
  </si>
  <si>
    <t>Резервний фонд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</si>
  <si>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</si>
  <si>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</si>
  <si>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</si>
  <si>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</si>
  <si>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</si>
  <si>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</si>
  <si>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</si>
  <si>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</si>
  <si>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3140</t>
  </si>
  <si>
    <t>3121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</si>
  <si>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</si>
  <si>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</si>
  <si>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</si>
  <si>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</si>
  <si>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</si>
  <si>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</si>
  <si>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</si>
  <si>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</si>
  <si>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</si>
  <si>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</si>
  <si>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</si>
  <si>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</si>
  <si>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</si>
  <si>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</si>
  <si>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</si>
  <si>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</si>
  <si>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</si>
  <si>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8700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</si>
  <si>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</si>
  <si>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</si>
  <si>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</si>
  <si>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</si>
  <si>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в т.ч. видатки за рахунок медичної субвенції: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</si>
  <si>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</si>
  <si>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</si>
  <si>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</si>
  <si>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7325</t>
  </si>
  <si>
    <t>Будівництво споруд, установ та закладів фізичної культури і спорту</t>
  </si>
  <si>
    <t>Будівництво інших об`єктів комунальної власності</t>
  </si>
  <si>
    <t>Вик.: Вакуленко О.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</si>
  <si>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</si>
  <si>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</si>
  <si>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</si>
  <si>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</si>
  <si>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 xml:space="preserve"> ЗВІТ ПРО ВИКОНАННЯ МІСЬКОГО БЮДЖЕТУ м.ЛЮБОТИНА</t>
  </si>
  <si>
    <t>(тис.грн)</t>
  </si>
  <si>
    <t>план 2020 року з урахуванням змін</t>
  </si>
  <si>
    <t>7650</t>
  </si>
  <si>
    <t>Проведення експертної грошової оцінки земельної ділянки чи права на неї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</si>
  <si>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</si>
  <si>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</si>
  <si>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</si>
  <si>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за січень-березень 2020 року</t>
  </si>
  <si>
    <t>Виконано за січень-березень 2020 року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</si>
  <si>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</si>
  <si>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</si>
  <si>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7363</t>
  </si>
  <si>
    <t>7462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</si>
  <si>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</si>
  <si>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автомобільних доріг та дорожньої інфраструктури за рахунок субвенції з державного бюджету</t>
  </si>
  <si>
    <t>7368</t>
  </si>
  <si>
    <t>Виконання інвестиційних проектів за рахунок субвенцій з інших бюджетів</t>
  </si>
  <si>
    <t>Додаток 2</t>
  </si>
  <si>
    <t>ПРОЄКТ</t>
  </si>
  <si>
    <t>до рішення виконавчого комітету Люботинської міської ради
від __.04.2020р.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</si>
</sst>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1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8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/>
    </xf>
    <xf numFmtId="0" fontId="16" fillId="0" borderId="0" xfId="0" applyFont="1"/>
    <xf numFmtId="165" fontId="14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165" fontId="7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/>
    </xf>
    <xf numFmtId="0" fontId="10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4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Border="1" applyAlignment="1">
      <alignment horizontal="justify" vertical="center" wrapText="1"/>
    </xf>
    <xf numFmtId="165" fontId="19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/>
    <xf numFmtId="0" fontId="6" fillId="0" borderId="1" xfId="0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5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="112" zoomScaleNormal="112" zoomScaleSheetLayoutView="126" workbookViewId="0">
      <selection activeCell="A4" sqref="A4:G4"/>
    </sheetView>
  </sheetViews>
  <sheetFormatPr defaultRowHeight="12.75" x14ac:dyDescent="0.2"/>
  <cols>
    <col min="1" max="1" width="7.42578125" customWidth="1"/>
    <col min="2" max="2" width="77.7109375" customWidth="1"/>
    <col min="3" max="3" width="13.140625" style="74" customWidth="1"/>
    <col min="4" max="4" width="13" style="74" customWidth="1"/>
    <col min="5" max="5" width="13.140625" style="74" customWidth="1"/>
    <col min="6" max="6" width="12.140625" customWidth="1"/>
    <col min="7" max="7" width="10" customWidth="1"/>
    <col min="9" max="9" width="10.140625" bestFit="1" customWidth="1"/>
    <col min="12" max="12" width="9" customWidth="1"/>
  </cols>
  <sheetData>
    <row r="1" spans="1:13" s="14" customFormat="1" ht="15" customHeight="1" x14ac:dyDescent="0.2">
      <c r="E1" s="14" t="s">
        <v>116</v>
      </c>
      <c r="F1" s="114" t="s">
        <v>115</v>
      </c>
      <c r="G1" s="114"/>
    </row>
    <row r="2" spans="1:13" s="14" customFormat="1" ht="51" customHeight="1" x14ac:dyDescent="0.2">
      <c r="E2" s="115"/>
      <c r="F2" s="110" t="s">
        <v>117</v>
      </c>
      <c r="G2" s="110"/>
      <c r="H2" s="7"/>
    </row>
    <row r="3" spans="1:13" ht="18" customHeight="1" x14ac:dyDescent="0.3">
      <c r="A3" s="112" t="s">
        <v>97</v>
      </c>
      <c r="B3" s="112"/>
      <c r="C3" s="112"/>
      <c r="D3" s="112"/>
      <c r="E3" s="112"/>
      <c r="F3" s="112"/>
      <c r="G3" s="112"/>
      <c r="K3" s="6"/>
      <c r="L3" s="6"/>
      <c r="M3" s="6"/>
    </row>
    <row r="4" spans="1:13" ht="15.75" x14ac:dyDescent="0.25">
      <c r="A4" s="113" t="s">
        <v>105</v>
      </c>
      <c r="B4" s="113"/>
      <c r="C4" s="113"/>
      <c r="D4" s="113"/>
      <c r="E4" s="113"/>
      <c r="F4" s="113"/>
      <c r="G4" s="113"/>
    </row>
    <row r="5" spans="1:13" ht="15.75" x14ac:dyDescent="0.25">
      <c r="A5" s="113" t="s">
        <v>17</v>
      </c>
      <c r="B5" s="113"/>
      <c r="C5" s="113"/>
      <c r="D5" s="113"/>
      <c r="E5" s="113"/>
      <c r="F5" s="113"/>
      <c r="G5" s="113"/>
    </row>
    <row r="6" spans="1:13" ht="12.75" customHeight="1" x14ac:dyDescent="0.25">
      <c r="B6" s="111" t="s">
        <v>98</v>
      </c>
      <c r="C6" s="111"/>
      <c r="D6" s="111"/>
      <c r="E6" s="111"/>
      <c r="F6" s="111"/>
      <c r="G6" s="111"/>
    </row>
    <row r="7" spans="1:13" ht="15.75" customHeight="1" x14ac:dyDescent="0.2">
      <c r="A7" s="105" t="s">
        <v>25</v>
      </c>
      <c r="B7" s="109" t="s">
        <v>0</v>
      </c>
      <c r="C7" s="109" t="s">
        <v>41</v>
      </c>
      <c r="D7" s="109"/>
      <c r="E7" s="109" t="s">
        <v>106</v>
      </c>
      <c r="F7" s="109" t="s">
        <v>13</v>
      </c>
      <c r="G7" s="109" t="s">
        <v>16</v>
      </c>
    </row>
    <row r="8" spans="1:13" ht="57" customHeight="1" x14ac:dyDescent="0.2">
      <c r="A8" s="105"/>
      <c r="B8" s="109"/>
      <c r="C8" s="90" t="s">
        <v>99</v>
      </c>
      <c r="D8" s="90" t="s">
        <v>1</v>
      </c>
      <c r="E8" s="109"/>
      <c r="F8" s="109"/>
      <c r="G8" s="109"/>
    </row>
    <row r="9" spans="1:13" ht="15.75" x14ac:dyDescent="0.2">
      <c r="A9" s="10"/>
      <c r="B9" s="3" t="s">
        <v>48</v>
      </c>
      <c r="C9" s="12"/>
      <c r="D9" s="12"/>
      <c r="E9" s="12"/>
      <c r="F9" s="11"/>
      <c r="G9" s="12"/>
    </row>
    <row r="10" spans="1:13" ht="13.5" customHeight="1" x14ac:dyDescent="0.2">
      <c r="A10" s="17" t="s">
        <v>24</v>
      </c>
      <c r="B10" s="18" t="s">
        <v>44</v>
      </c>
      <c r="C10" s="61">
        <f>C12+C13+C14</f>
        <v>22633.701000000001</v>
      </c>
      <c r="D10" s="61">
        <f>D12+D13+D14</f>
        <v>5203.6329999999998</v>
      </c>
      <c r="E10" s="61">
        <f>E12+E13+E14</f>
        <v>4842.5349999999989</v>
      </c>
      <c r="F10" s="19">
        <f>E10-D10</f>
        <v>-361.09800000000087</v>
      </c>
      <c r="G10" s="62">
        <f>E10/D10*100</f>
        <v>93.060655891758685</v>
      </c>
    </row>
    <row r="11" spans="1:13" x14ac:dyDescent="0.2">
      <c r="A11" s="21"/>
      <c r="B11" s="15" t="s">
        <v>9</v>
      </c>
      <c r="C11" s="91"/>
      <c r="D11" s="91"/>
      <c r="E11" s="91"/>
      <c r="F11" s="22"/>
      <c r="G11" s="25"/>
    </row>
    <row r="12" spans="1:13" ht="15.75" customHeight="1" x14ac:dyDescent="0.2">
      <c r="A12" s="21"/>
      <c r="B12" s="15" t="s">
        <v>10</v>
      </c>
      <c r="C12" s="23">
        <v>21106.661</v>
      </c>
      <c r="D12" s="23">
        <v>4591.0360000000001</v>
      </c>
      <c r="E12" s="23">
        <v>4581.6369999999997</v>
      </c>
      <c r="F12" s="22">
        <f>E12-D12</f>
        <v>-9.399000000000342</v>
      </c>
      <c r="G12" s="25">
        <f>E12/D12*100</f>
        <v>99.795274966260322</v>
      </c>
    </row>
    <row r="13" spans="1:13" ht="14.25" customHeight="1" x14ac:dyDescent="0.2">
      <c r="A13" s="21"/>
      <c r="B13" s="15" t="s">
        <v>15</v>
      </c>
      <c r="C13" s="23">
        <v>687.55799999999999</v>
      </c>
      <c r="D13" s="23">
        <v>298.69600000000003</v>
      </c>
      <c r="E13" s="24">
        <v>115.41800000000001</v>
      </c>
      <c r="F13" s="22">
        <f>E13-D13</f>
        <v>-183.27800000000002</v>
      </c>
      <c r="G13" s="25">
        <f>E13/D13*100</f>
        <v>38.640624581514317</v>
      </c>
    </row>
    <row r="14" spans="1:13" ht="15" customHeight="1" x14ac:dyDescent="0.2">
      <c r="A14" s="21"/>
      <c r="B14" s="15" t="s">
        <v>26</v>
      </c>
      <c r="C14" s="23">
        <v>839.48199999999997</v>
      </c>
      <c r="D14" s="23">
        <v>313.90100000000001</v>
      </c>
      <c r="E14" s="23">
        <v>145.47999999999999</v>
      </c>
      <c r="F14" s="22">
        <f>E14-D14</f>
        <v>-168.42100000000002</v>
      </c>
      <c r="G14" s="25">
        <f>E14/D14*100</f>
        <v>46.345822408976076</v>
      </c>
    </row>
    <row r="15" spans="1:13" ht="15" customHeight="1" x14ac:dyDescent="0.2">
      <c r="A15" s="17" t="s">
        <v>23</v>
      </c>
      <c r="B15" s="18" t="s">
        <v>3</v>
      </c>
      <c r="C15" s="61">
        <f>C17+C18+C19+C20+C21</f>
        <v>75629.716</v>
      </c>
      <c r="D15" s="61">
        <f>D17+D18+D19+D20+D21</f>
        <v>20045.208000000002</v>
      </c>
      <c r="E15" s="61">
        <f>E17+E18+E19+E20+E21</f>
        <v>16825.376</v>
      </c>
      <c r="F15" s="19">
        <f>E15-D15</f>
        <v>-3219.8320000000022</v>
      </c>
      <c r="G15" s="62">
        <f>E15/D15*100</f>
        <v>83.937148469599308</v>
      </c>
    </row>
    <row r="16" spans="1:13" x14ac:dyDescent="0.2">
      <c r="A16" s="21"/>
      <c r="B16" s="15" t="s">
        <v>9</v>
      </c>
      <c r="C16" s="23"/>
      <c r="D16" s="23"/>
      <c r="E16" s="23"/>
      <c r="F16" s="23"/>
      <c r="G16" s="25"/>
    </row>
    <row r="17" spans="1:7" ht="14.25" customHeight="1" x14ac:dyDescent="0.2">
      <c r="A17" s="21"/>
      <c r="B17" s="15" t="s">
        <v>10</v>
      </c>
      <c r="C17" s="24">
        <v>63723.756999999998</v>
      </c>
      <c r="D17" s="24">
        <v>14958.697</v>
      </c>
      <c r="E17" s="24">
        <v>14461.617</v>
      </c>
      <c r="F17" s="22">
        <f t="shared" ref="F17:F22" si="0">E17-D17</f>
        <v>-497.07999999999993</v>
      </c>
      <c r="G17" s="25">
        <f t="shared" ref="G17:G22" si="1">E17/D17*100</f>
        <v>96.676983296071839</v>
      </c>
    </row>
    <row r="18" spans="1:7" ht="15" customHeight="1" x14ac:dyDescent="0.2">
      <c r="A18" s="21"/>
      <c r="B18" s="15" t="s">
        <v>11</v>
      </c>
      <c r="C18" s="24">
        <v>2722.3220000000001</v>
      </c>
      <c r="D18" s="24">
        <v>619.125</v>
      </c>
      <c r="E18" s="24">
        <v>560.59699999999998</v>
      </c>
      <c r="F18" s="22">
        <f t="shared" si="0"/>
        <v>-58.52800000000002</v>
      </c>
      <c r="G18" s="25">
        <f t="shared" si="1"/>
        <v>90.546658590753069</v>
      </c>
    </row>
    <row r="19" spans="1:7" ht="15" customHeight="1" x14ac:dyDescent="0.2">
      <c r="A19" s="21"/>
      <c r="B19" s="15" t="s">
        <v>15</v>
      </c>
      <c r="C19" s="24">
        <v>6074.7430000000004</v>
      </c>
      <c r="D19" s="24">
        <v>2956.8420000000001</v>
      </c>
      <c r="E19" s="24">
        <v>1507.788</v>
      </c>
      <c r="F19" s="22">
        <f t="shared" si="0"/>
        <v>-1449.0540000000001</v>
      </c>
      <c r="G19" s="25">
        <f t="shared" si="1"/>
        <v>50.993188002605486</v>
      </c>
    </row>
    <row r="20" spans="1:7" ht="15" customHeight="1" x14ac:dyDescent="0.2">
      <c r="A20" s="21"/>
      <c r="B20" s="15" t="s">
        <v>18</v>
      </c>
      <c r="C20" s="24">
        <v>59.05</v>
      </c>
      <c r="D20" s="24">
        <v>1.81</v>
      </c>
      <c r="E20" s="24">
        <v>0</v>
      </c>
      <c r="F20" s="22">
        <f t="shared" si="0"/>
        <v>-1.81</v>
      </c>
      <c r="G20" s="25">
        <f>IF(D20=0,0,E20/D20*100)</f>
        <v>0</v>
      </c>
    </row>
    <row r="21" spans="1:7" ht="13.5" customHeight="1" x14ac:dyDescent="0.2">
      <c r="A21" s="21"/>
      <c r="B21" s="15" t="s">
        <v>27</v>
      </c>
      <c r="C21" s="24">
        <v>3049.8440000000001</v>
      </c>
      <c r="D21" s="24">
        <v>1508.7339999999999</v>
      </c>
      <c r="E21" s="24">
        <v>295.37400000000002</v>
      </c>
      <c r="F21" s="22">
        <f t="shared" si="0"/>
        <v>-1213.3599999999999</v>
      </c>
      <c r="G21" s="25">
        <f t="shared" si="1"/>
        <v>19.577606125400504</v>
      </c>
    </row>
    <row r="22" spans="1:7" ht="15" customHeight="1" x14ac:dyDescent="0.2">
      <c r="A22" s="21"/>
      <c r="B22" s="26" t="s">
        <v>28</v>
      </c>
      <c r="C22" s="84">
        <f t="shared" ref="C22:E23" si="2">C23</f>
        <v>34900.400000000001</v>
      </c>
      <c r="D22" s="84">
        <f t="shared" si="2"/>
        <v>7575.7</v>
      </c>
      <c r="E22" s="84">
        <f t="shared" si="2"/>
        <v>7575.6989999999996</v>
      </c>
      <c r="F22" s="30">
        <f t="shared" si="0"/>
        <v>-1.0000000002037268E-3</v>
      </c>
      <c r="G22" s="46">
        <f t="shared" si="1"/>
        <v>99.999986799899673</v>
      </c>
    </row>
    <row r="23" spans="1:7" ht="18" customHeight="1" x14ac:dyDescent="0.2">
      <c r="A23" s="28" t="s">
        <v>30</v>
      </c>
      <c r="B23" s="67" t="s">
        <v>29</v>
      </c>
      <c r="C23" s="29">
        <f t="shared" si="2"/>
        <v>34900.400000000001</v>
      </c>
      <c r="D23" s="29">
        <f t="shared" si="2"/>
        <v>7575.7</v>
      </c>
      <c r="E23" s="29">
        <f t="shared" si="2"/>
        <v>7575.6989999999996</v>
      </c>
      <c r="F23" s="32">
        <f>E23-D23</f>
        <v>-1.0000000002037268E-3</v>
      </c>
      <c r="G23" s="63">
        <f>E23/D23*100</f>
        <v>99.999986799899673</v>
      </c>
    </row>
    <row r="24" spans="1:7" ht="15.75" customHeight="1" x14ac:dyDescent="0.2">
      <c r="A24" s="21"/>
      <c r="B24" s="68" t="s">
        <v>10</v>
      </c>
      <c r="C24" s="70">
        <v>34900.400000000001</v>
      </c>
      <c r="D24" s="70">
        <v>7575.7</v>
      </c>
      <c r="E24" s="70">
        <v>7575.6989999999996</v>
      </c>
      <c r="F24" s="22">
        <f>E24-D24</f>
        <v>-1.0000000002037268E-3</v>
      </c>
      <c r="G24" s="25">
        <f>E24/D24*100</f>
        <v>99.999986799899673</v>
      </c>
    </row>
    <row r="25" spans="1:7" ht="14.25" customHeight="1" x14ac:dyDescent="0.2">
      <c r="A25" s="17" t="s">
        <v>31</v>
      </c>
      <c r="B25" s="18" t="s">
        <v>49</v>
      </c>
      <c r="C25" s="61">
        <f>C27+C28+C29+C30+C31+C32</f>
        <v>8304.0430000000015</v>
      </c>
      <c r="D25" s="61">
        <f>D27+D28+D29+D30+D31+D32</f>
        <v>6939.8980000000001</v>
      </c>
      <c r="E25" s="61">
        <f>E27+E28+E29+E30+E31+E32</f>
        <v>5705.5100000000011</v>
      </c>
      <c r="F25" s="19">
        <f>E25-D25</f>
        <v>-1234.387999999999</v>
      </c>
      <c r="G25" s="62">
        <f>E25/D25*100</f>
        <v>82.213167974514917</v>
      </c>
    </row>
    <row r="26" spans="1:7" ht="12.75" customHeight="1" x14ac:dyDescent="0.2">
      <c r="A26" s="21"/>
      <c r="B26" s="15" t="s">
        <v>9</v>
      </c>
      <c r="C26" s="33"/>
      <c r="D26" s="33"/>
      <c r="E26" s="33"/>
      <c r="F26" s="22"/>
      <c r="G26" s="25"/>
    </row>
    <row r="27" spans="1:7" ht="15.75" customHeight="1" x14ac:dyDescent="0.2">
      <c r="A27" s="21"/>
      <c r="B27" s="15" t="s">
        <v>10</v>
      </c>
      <c r="C27" s="70">
        <v>4449.7520000000004</v>
      </c>
      <c r="D27" s="70">
        <v>4449.7520000000004</v>
      </c>
      <c r="E27" s="70">
        <v>4449.7510000000002</v>
      </c>
      <c r="F27" s="22">
        <f t="shared" ref="F27:F32" si="3">E27-D27</f>
        <v>-1.0000000002037268E-3</v>
      </c>
      <c r="G27" s="25">
        <f t="shared" ref="G27:G32" si="4">E27/D27*100</f>
        <v>99.999977526837441</v>
      </c>
    </row>
    <row r="28" spans="1:7" ht="14.25" customHeight="1" x14ac:dyDescent="0.2">
      <c r="A28" s="21"/>
      <c r="B28" s="15" t="s">
        <v>12</v>
      </c>
      <c r="C28" s="70">
        <v>892.35299999999995</v>
      </c>
      <c r="D28" s="70">
        <v>892.35299999999995</v>
      </c>
      <c r="E28" s="70">
        <v>385.10599999999999</v>
      </c>
      <c r="F28" s="22">
        <f t="shared" si="3"/>
        <v>-507.24699999999996</v>
      </c>
      <c r="G28" s="25">
        <f t="shared" si="4"/>
        <v>43.156239739206349</v>
      </c>
    </row>
    <row r="29" spans="1:7" ht="15" customHeight="1" x14ac:dyDescent="0.2">
      <c r="A29" s="21"/>
      <c r="B29" s="15" t="s">
        <v>11</v>
      </c>
      <c r="C29" s="70">
        <v>62.204000000000001</v>
      </c>
      <c r="D29" s="70">
        <v>62.204000000000001</v>
      </c>
      <c r="E29" s="70">
        <v>62.203000000000003</v>
      </c>
      <c r="F29" s="22">
        <f t="shared" si="3"/>
        <v>-9.9999999999766942E-4</v>
      </c>
      <c r="G29" s="25">
        <f t="shared" si="4"/>
        <v>99.99839238634172</v>
      </c>
    </row>
    <row r="30" spans="1:7" ht="15.75" customHeight="1" x14ac:dyDescent="0.2">
      <c r="A30" s="21"/>
      <c r="B30" s="15" t="s">
        <v>15</v>
      </c>
      <c r="C30" s="70">
        <v>2068.998</v>
      </c>
      <c r="D30" s="70">
        <v>866.85299999999995</v>
      </c>
      <c r="E30" s="70">
        <v>605.36400000000003</v>
      </c>
      <c r="F30" s="22">
        <f t="shared" si="3"/>
        <v>-261.48899999999992</v>
      </c>
      <c r="G30" s="25">
        <f t="shared" si="4"/>
        <v>69.83467785195414</v>
      </c>
    </row>
    <row r="31" spans="1:7" ht="16.5" customHeight="1" x14ac:dyDescent="0.2">
      <c r="A31" s="21"/>
      <c r="B31" s="15" t="s">
        <v>18</v>
      </c>
      <c r="C31" s="70">
        <v>386.18</v>
      </c>
      <c r="D31" s="101">
        <v>224.18</v>
      </c>
      <c r="E31" s="70">
        <v>142.66200000000001</v>
      </c>
      <c r="F31" s="22">
        <f t="shared" si="3"/>
        <v>-81.518000000000001</v>
      </c>
      <c r="G31" s="25">
        <f t="shared" si="4"/>
        <v>63.637255776608079</v>
      </c>
    </row>
    <row r="32" spans="1:7" ht="14.25" customHeight="1" x14ac:dyDescent="0.2">
      <c r="A32" s="21"/>
      <c r="B32" s="15" t="s">
        <v>26</v>
      </c>
      <c r="C32" s="70">
        <v>444.55599999999998</v>
      </c>
      <c r="D32" s="70">
        <v>444.55599999999998</v>
      </c>
      <c r="E32" s="70">
        <v>60.423999999999999</v>
      </c>
      <c r="F32" s="22">
        <f t="shared" si="3"/>
        <v>-384.13200000000001</v>
      </c>
      <c r="G32" s="25">
        <f t="shared" si="4"/>
        <v>13.591988410908861</v>
      </c>
    </row>
    <row r="33" spans="1:7" ht="12.75" customHeight="1" x14ac:dyDescent="0.2">
      <c r="A33" s="21"/>
      <c r="B33" s="15" t="s">
        <v>9</v>
      </c>
      <c r="C33" s="102"/>
      <c r="D33" s="70"/>
      <c r="E33" s="70"/>
      <c r="F33" s="22"/>
      <c r="G33" s="25"/>
    </row>
    <row r="34" spans="1:7" ht="14.25" customHeight="1" x14ac:dyDescent="0.2">
      <c r="A34" s="48" t="s">
        <v>32</v>
      </c>
      <c r="B34" s="49" t="s">
        <v>84</v>
      </c>
      <c r="C34" s="73">
        <v>7505.1419999999998</v>
      </c>
      <c r="D34" s="73">
        <v>6481.991</v>
      </c>
      <c r="E34" s="73">
        <v>5496.8879999999999</v>
      </c>
      <c r="F34" s="51">
        <f t="shared" ref="F34:F43" si="5">E34-D34</f>
        <v>-985.10300000000007</v>
      </c>
      <c r="G34" s="54">
        <f t="shared" ref="G34:G43" si="6">E34/D34*100</f>
        <v>84.802462700117914</v>
      </c>
    </row>
    <row r="35" spans="1:7" ht="15" customHeight="1" x14ac:dyDescent="0.2">
      <c r="A35" s="48" t="s">
        <v>76</v>
      </c>
      <c r="B35" s="49" t="s">
        <v>81</v>
      </c>
      <c r="C35" s="50">
        <v>650.95100000000002</v>
      </c>
      <c r="D35" s="50">
        <v>309.95699999999999</v>
      </c>
      <c r="E35" s="73">
        <v>122.524</v>
      </c>
      <c r="F35" s="51">
        <f t="shared" si="5"/>
        <v>-187.43299999999999</v>
      </c>
      <c r="G35" s="54">
        <f t="shared" si="6"/>
        <v>39.529354071693817</v>
      </c>
    </row>
    <row r="36" spans="1:7" ht="14.25" customHeight="1" x14ac:dyDescent="0.2">
      <c r="A36" s="48" t="s">
        <v>55</v>
      </c>
      <c r="B36" s="49" t="s">
        <v>56</v>
      </c>
      <c r="C36" s="50">
        <v>147.94999999999999</v>
      </c>
      <c r="D36" s="50">
        <v>147.94999999999999</v>
      </c>
      <c r="E36" s="73">
        <v>86.097999999999999</v>
      </c>
      <c r="F36" s="51">
        <f t="shared" si="5"/>
        <v>-61.85199999999999</v>
      </c>
      <c r="G36" s="54">
        <f t="shared" si="6"/>
        <v>58.193984454207502</v>
      </c>
    </row>
    <row r="37" spans="1:7" s="52" customFormat="1" ht="15.75" customHeight="1" x14ac:dyDescent="0.2">
      <c r="A37" s="48"/>
      <c r="B37" s="75" t="s">
        <v>85</v>
      </c>
      <c r="C37" s="73">
        <v>4979.7640000000001</v>
      </c>
      <c r="D37" s="73">
        <v>4979.7640000000001</v>
      </c>
      <c r="E37" s="73">
        <v>4979.7139999999999</v>
      </c>
      <c r="F37" s="51">
        <f t="shared" si="5"/>
        <v>-5.0000000000181899E-2</v>
      </c>
      <c r="G37" s="54">
        <f>E37/D37*100</f>
        <v>99.998995936353609</v>
      </c>
    </row>
    <row r="38" spans="1:7" ht="17.25" customHeight="1" x14ac:dyDescent="0.2">
      <c r="A38" s="17" t="s">
        <v>33</v>
      </c>
      <c r="B38" s="18" t="s">
        <v>45</v>
      </c>
      <c r="C38" s="61">
        <f>C39+C40+C41+C42+C43+C48+C53+C54+C55+C56+C57</f>
        <v>5328.813000000001</v>
      </c>
      <c r="D38" s="61">
        <f>D39+D40+D41+D42+D43+D48+D53+D54+D55+D56+D57</f>
        <v>1181.2059999999999</v>
      </c>
      <c r="E38" s="61">
        <f>E39+E40+E41+E42+E43+E48+E53+E54+E55+E56+E57</f>
        <v>1056.9159999999999</v>
      </c>
      <c r="F38" s="19">
        <f t="shared" si="5"/>
        <v>-124.28999999999996</v>
      </c>
      <c r="G38" s="62">
        <f t="shared" si="6"/>
        <v>89.477703296461414</v>
      </c>
    </row>
    <row r="39" spans="1:7" s="74" customFormat="1" ht="18" customHeight="1" x14ac:dyDescent="0.2">
      <c r="A39" s="92" t="s">
        <v>95</v>
      </c>
      <c r="B39" s="69" t="s">
        <v>96</v>
      </c>
      <c r="C39" s="56">
        <v>0.65500000000000003</v>
      </c>
      <c r="D39" s="56">
        <v>0</v>
      </c>
      <c r="E39" s="56">
        <v>0</v>
      </c>
      <c r="F39" s="22">
        <f t="shared" si="5"/>
        <v>0</v>
      </c>
      <c r="G39" s="25" t="e">
        <f>E39/D39*100</f>
        <v>#DIV/0!</v>
      </c>
    </row>
    <row r="40" spans="1:7" s="74" customFormat="1" ht="15" customHeight="1" x14ac:dyDescent="0.2">
      <c r="A40" s="92" t="s">
        <v>57</v>
      </c>
      <c r="B40" s="93" t="s">
        <v>53</v>
      </c>
      <c r="C40" s="24">
        <v>80.5</v>
      </c>
      <c r="D40" s="24">
        <v>20.2</v>
      </c>
      <c r="E40" s="24">
        <v>20.2</v>
      </c>
      <c r="F40" s="22">
        <f t="shared" si="5"/>
        <v>0</v>
      </c>
      <c r="G40" s="25">
        <f t="shared" si="6"/>
        <v>100</v>
      </c>
    </row>
    <row r="41" spans="1:7" s="74" customFormat="1" ht="25.5" customHeight="1" x14ac:dyDescent="0.2">
      <c r="A41" s="92" t="s">
        <v>58</v>
      </c>
      <c r="B41" s="69" t="s">
        <v>54</v>
      </c>
      <c r="C41" s="24">
        <v>780</v>
      </c>
      <c r="D41" s="24">
        <v>195</v>
      </c>
      <c r="E41" s="24">
        <v>195</v>
      </c>
      <c r="F41" s="22">
        <f t="shared" si="5"/>
        <v>0</v>
      </c>
      <c r="G41" s="25">
        <f>E41/D41*100</f>
        <v>100</v>
      </c>
    </row>
    <row r="42" spans="1:7" s="74" customFormat="1" ht="28.5" customHeight="1" x14ac:dyDescent="0.2">
      <c r="A42" s="98" t="s">
        <v>87</v>
      </c>
      <c r="B42" s="69" t="s">
        <v>88</v>
      </c>
      <c r="C42" s="64">
        <v>104.4</v>
      </c>
      <c r="D42" s="64">
        <v>25.69</v>
      </c>
      <c r="E42" s="24">
        <v>0</v>
      </c>
      <c r="F42" s="22">
        <f t="shared" si="5"/>
        <v>-25.69</v>
      </c>
      <c r="G42" s="25">
        <f>E42/D42*100</f>
        <v>0</v>
      </c>
    </row>
    <row r="43" spans="1:7" s="74" customFormat="1" ht="29.25" customHeight="1" x14ac:dyDescent="0.2">
      <c r="A43" s="92" t="s">
        <v>42</v>
      </c>
      <c r="B43" s="94" t="s">
        <v>43</v>
      </c>
      <c r="C43" s="24">
        <f>C45+C46+C47</f>
        <v>2768.3410000000003</v>
      </c>
      <c r="D43" s="24">
        <f>D45+D46+D47</f>
        <v>692.73599999999999</v>
      </c>
      <c r="E43" s="70">
        <f>E45+E46+E47</f>
        <v>639.12199999999996</v>
      </c>
      <c r="F43" s="22">
        <f t="shared" si="5"/>
        <v>-53.614000000000033</v>
      </c>
      <c r="G43" s="25">
        <f t="shared" si="6"/>
        <v>92.260543699186996</v>
      </c>
    </row>
    <row r="44" spans="1:7" s="8" customFormat="1" ht="12.75" customHeight="1" x14ac:dyDescent="0.2">
      <c r="A44" s="92"/>
      <c r="B44" s="69" t="s">
        <v>9</v>
      </c>
      <c r="C44" s="24"/>
      <c r="D44" s="24"/>
      <c r="E44" s="24"/>
      <c r="F44" s="22"/>
      <c r="G44" s="25"/>
    </row>
    <row r="45" spans="1:7" s="8" customFormat="1" ht="19.5" customHeight="1" x14ac:dyDescent="0.2">
      <c r="A45" s="92"/>
      <c r="B45" s="68" t="s">
        <v>10</v>
      </c>
      <c r="C45" s="70">
        <v>2646.2620000000002</v>
      </c>
      <c r="D45" s="70">
        <v>650.26</v>
      </c>
      <c r="E45" s="70">
        <v>619.41</v>
      </c>
      <c r="F45" s="22">
        <f>E45-D45</f>
        <v>-30.850000000000023</v>
      </c>
      <c r="G45" s="25">
        <f>E45/D45*100</f>
        <v>95.255743856303638</v>
      </c>
    </row>
    <row r="46" spans="1:7" s="8" customFormat="1" ht="15.75" customHeight="1" x14ac:dyDescent="0.2">
      <c r="A46" s="92"/>
      <c r="B46" s="68" t="s">
        <v>15</v>
      </c>
      <c r="C46" s="70">
        <v>42.936</v>
      </c>
      <c r="D46" s="70">
        <v>21.295999999999999</v>
      </c>
      <c r="E46" s="70">
        <v>13.228</v>
      </c>
      <c r="F46" s="22">
        <f>E46-D46</f>
        <v>-8.0679999999999996</v>
      </c>
      <c r="G46" s="25">
        <f>E46/D46*100</f>
        <v>62.114951164537949</v>
      </c>
    </row>
    <row r="47" spans="1:7" s="8" customFormat="1" ht="15.75" customHeight="1" x14ac:dyDescent="0.2">
      <c r="A47" s="96"/>
      <c r="B47" s="68" t="s">
        <v>26</v>
      </c>
      <c r="C47" s="71">
        <v>79.143000000000001</v>
      </c>
      <c r="D47" s="71">
        <v>21.18</v>
      </c>
      <c r="E47" s="70">
        <v>6.484</v>
      </c>
      <c r="F47" s="22">
        <f>E47-D47</f>
        <v>-14.696</v>
      </c>
      <c r="G47" s="25">
        <f>E47/D47*100</f>
        <v>30.613786591123706</v>
      </c>
    </row>
    <row r="48" spans="1:7" s="74" customFormat="1" ht="19.5" customHeight="1" x14ac:dyDescent="0.2">
      <c r="A48" s="96" t="s">
        <v>62</v>
      </c>
      <c r="B48" s="68" t="s">
        <v>63</v>
      </c>
      <c r="C48" s="56">
        <f>C50+C51+C52</f>
        <v>468.22300000000001</v>
      </c>
      <c r="D48" s="56">
        <f>D50+D51+D52</f>
        <v>111.595</v>
      </c>
      <c r="E48" s="56">
        <f>E50+E51+E52</f>
        <v>100.72500000000001</v>
      </c>
      <c r="F48" s="22">
        <f>E48-D48</f>
        <v>-10.86999999999999</v>
      </c>
      <c r="G48" s="25">
        <f>E48/D48*100</f>
        <v>90.25942022492049</v>
      </c>
    </row>
    <row r="49" spans="1:7" s="55" customFormat="1" ht="12.75" customHeight="1" x14ac:dyDescent="0.2">
      <c r="A49" s="97"/>
      <c r="B49" s="68" t="s">
        <v>9</v>
      </c>
      <c r="C49" s="53"/>
      <c r="D49" s="53"/>
      <c r="E49" s="53"/>
      <c r="F49" s="22"/>
      <c r="G49" s="54"/>
    </row>
    <row r="50" spans="1:7" s="8" customFormat="1" ht="16.5" customHeight="1" x14ac:dyDescent="0.2">
      <c r="A50" s="96"/>
      <c r="B50" s="68" t="s">
        <v>10</v>
      </c>
      <c r="C50" s="71">
        <v>436.88900000000001</v>
      </c>
      <c r="D50" s="71">
        <v>100.379</v>
      </c>
      <c r="E50" s="70">
        <v>99.409000000000006</v>
      </c>
      <c r="F50" s="22">
        <f t="shared" ref="F50:F55" si="7">E50-D50</f>
        <v>-0.96999999999999886</v>
      </c>
      <c r="G50" s="25">
        <f t="shared" ref="G50:G58" si="8">E50/D50*100</f>
        <v>99.033662419430357</v>
      </c>
    </row>
    <row r="51" spans="1:7" s="8" customFormat="1" ht="16.5" customHeight="1" x14ac:dyDescent="0.2">
      <c r="A51" s="96"/>
      <c r="B51" s="68" t="s">
        <v>15</v>
      </c>
      <c r="C51" s="71">
        <v>17.446000000000002</v>
      </c>
      <c r="D51" s="71">
        <v>7.4729999999999999</v>
      </c>
      <c r="E51" s="70">
        <v>0.29899999999999999</v>
      </c>
      <c r="F51" s="22">
        <f t="shared" si="7"/>
        <v>-7.1739999999999995</v>
      </c>
      <c r="G51" s="25">
        <f t="shared" si="8"/>
        <v>4.0010705205406127</v>
      </c>
    </row>
    <row r="52" spans="1:7" s="8" customFormat="1" ht="17.25" customHeight="1" x14ac:dyDescent="0.2">
      <c r="A52" s="96"/>
      <c r="B52" s="68" t="s">
        <v>26</v>
      </c>
      <c r="C52" s="71">
        <v>13.888</v>
      </c>
      <c r="D52" s="71">
        <v>3.7429999999999999</v>
      </c>
      <c r="E52" s="70">
        <v>1.0169999999999999</v>
      </c>
      <c r="F52" s="22">
        <f t="shared" si="7"/>
        <v>-2.726</v>
      </c>
      <c r="G52" s="25">
        <f t="shared" si="8"/>
        <v>27.170718674859735</v>
      </c>
    </row>
    <row r="53" spans="1:7" s="74" customFormat="1" ht="16.5" customHeight="1" x14ac:dyDescent="0.2">
      <c r="A53" s="96" t="s">
        <v>65</v>
      </c>
      <c r="B53" s="68" t="s">
        <v>64</v>
      </c>
      <c r="C53" s="56">
        <v>70</v>
      </c>
      <c r="D53" s="56">
        <v>0</v>
      </c>
      <c r="E53" s="24">
        <v>0</v>
      </c>
      <c r="F53" s="22">
        <f t="shared" si="7"/>
        <v>0</v>
      </c>
      <c r="G53" s="25">
        <f>IF(D53=0,0,E53/D53*100)</f>
        <v>0</v>
      </c>
    </row>
    <row r="54" spans="1:7" ht="39.75" customHeight="1" x14ac:dyDescent="0.2">
      <c r="A54" s="92" t="s">
        <v>61</v>
      </c>
      <c r="B54" s="69" t="s">
        <v>35</v>
      </c>
      <c r="C54" s="24">
        <v>183.6</v>
      </c>
      <c r="D54" s="24">
        <v>0</v>
      </c>
      <c r="E54" s="24">
        <v>0</v>
      </c>
      <c r="F54" s="22">
        <f t="shared" si="7"/>
        <v>0</v>
      </c>
      <c r="G54" s="25">
        <f>IF(D54=0,0,E54/D54*100)</f>
        <v>0</v>
      </c>
    </row>
    <row r="55" spans="1:7" ht="39.75" customHeight="1" x14ac:dyDescent="0.2">
      <c r="A55" s="92" t="s">
        <v>34</v>
      </c>
      <c r="B55" s="69" t="s">
        <v>59</v>
      </c>
      <c r="C55" s="24">
        <v>75</v>
      </c>
      <c r="D55" s="24">
        <v>19.643000000000001</v>
      </c>
      <c r="E55" s="24">
        <v>18.872</v>
      </c>
      <c r="F55" s="22">
        <f t="shared" si="7"/>
        <v>-0.7710000000000008</v>
      </c>
      <c r="G55" s="25">
        <f t="shared" si="8"/>
        <v>96.074937636817182</v>
      </c>
    </row>
    <row r="56" spans="1:7" ht="18" customHeight="1" x14ac:dyDescent="0.2">
      <c r="A56" s="98" t="s">
        <v>60</v>
      </c>
      <c r="B56" s="69" t="s">
        <v>21</v>
      </c>
      <c r="C56" s="24">
        <v>120</v>
      </c>
      <c r="D56" s="24">
        <v>31.675000000000001</v>
      </c>
      <c r="E56" s="24">
        <v>11.597</v>
      </c>
      <c r="F56" s="22">
        <f>E56-D56</f>
        <v>-20.078000000000003</v>
      </c>
      <c r="G56" s="25">
        <f t="shared" si="8"/>
        <v>36.612470402525652</v>
      </c>
    </row>
    <row r="57" spans="1:7" ht="16.5" customHeight="1" x14ac:dyDescent="0.2">
      <c r="A57" s="92" t="s">
        <v>93</v>
      </c>
      <c r="B57" s="68" t="s">
        <v>94</v>
      </c>
      <c r="C57" s="24">
        <v>678.09400000000005</v>
      </c>
      <c r="D57" s="24">
        <v>84.667000000000002</v>
      </c>
      <c r="E57" s="24">
        <v>71.400000000000006</v>
      </c>
      <c r="F57" s="22">
        <f>E57-D57</f>
        <v>-13.266999999999996</v>
      </c>
      <c r="G57" s="25">
        <f t="shared" si="8"/>
        <v>84.330376652060437</v>
      </c>
    </row>
    <row r="58" spans="1:7" x14ac:dyDescent="0.2">
      <c r="A58" s="17" t="s">
        <v>36</v>
      </c>
      <c r="B58" s="81" t="s">
        <v>46</v>
      </c>
      <c r="C58" s="61">
        <f>C60+C61+C62</f>
        <v>3587.1600000000003</v>
      </c>
      <c r="D58" s="61">
        <f>D60+D61+D62</f>
        <v>909.10899999999992</v>
      </c>
      <c r="E58" s="61">
        <f>E60+E61+E62</f>
        <v>707.07400000000007</v>
      </c>
      <c r="F58" s="19">
        <f>E58-D58</f>
        <v>-202.03499999999985</v>
      </c>
      <c r="G58" s="62">
        <f t="shared" si="8"/>
        <v>77.776592245814328</v>
      </c>
    </row>
    <row r="59" spans="1:7" x14ac:dyDescent="0.2">
      <c r="A59" s="21"/>
      <c r="B59" s="15" t="s">
        <v>9</v>
      </c>
      <c r="C59" s="23"/>
      <c r="D59" s="23"/>
      <c r="E59" s="23"/>
      <c r="F59" s="22"/>
      <c r="G59" s="25"/>
    </row>
    <row r="60" spans="1:7" ht="16.5" customHeight="1" x14ac:dyDescent="0.2">
      <c r="A60" s="21"/>
      <c r="B60" s="15" t="s">
        <v>10</v>
      </c>
      <c r="C60" s="24">
        <v>2755.7370000000001</v>
      </c>
      <c r="D60" s="24">
        <v>654.41999999999996</v>
      </c>
      <c r="E60" s="24">
        <v>611.32500000000005</v>
      </c>
      <c r="F60" s="22">
        <f>E60-D60</f>
        <v>-43.094999999999914</v>
      </c>
      <c r="G60" s="25">
        <f>E60/D60*100</f>
        <v>93.414779499404062</v>
      </c>
    </row>
    <row r="61" spans="1:7" ht="17.25" customHeight="1" x14ac:dyDescent="0.2">
      <c r="A61" s="21"/>
      <c r="B61" s="15" t="s">
        <v>15</v>
      </c>
      <c r="C61" s="24">
        <v>396.90300000000002</v>
      </c>
      <c r="D61" s="24">
        <v>197.12299999999999</v>
      </c>
      <c r="E61" s="24">
        <v>72.138999999999996</v>
      </c>
      <c r="F61" s="22">
        <f>E61-D61</f>
        <v>-124.98399999999999</v>
      </c>
      <c r="G61" s="25">
        <f>E61/D61*100</f>
        <v>36.595932488852142</v>
      </c>
    </row>
    <row r="62" spans="1:7" ht="17.25" customHeight="1" x14ac:dyDescent="0.2">
      <c r="A62" s="21"/>
      <c r="B62" s="15" t="s">
        <v>26</v>
      </c>
      <c r="C62" s="24">
        <v>434.52</v>
      </c>
      <c r="D62" s="24">
        <v>57.566000000000003</v>
      </c>
      <c r="E62" s="24">
        <v>23.61</v>
      </c>
      <c r="F62" s="22">
        <f>E62-D62</f>
        <v>-33.956000000000003</v>
      </c>
      <c r="G62" s="25">
        <f>E62/D62*100</f>
        <v>41.013792863843243</v>
      </c>
    </row>
    <row r="63" spans="1:7" x14ac:dyDescent="0.2">
      <c r="A63" s="17" t="s">
        <v>37</v>
      </c>
      <c r="B63" s="81" t="s">
        <v>50</v>
      </c>
      <c r="C63" s="61">
        <f>C65+C66+C67</f>
        <v>1763.5420000000001</v>
      </c>
      <c r="D63" s="61">
        <f>D65+D66+D67</f>
        <v>402.33</v>
      </c>
      <c r="E63" s="61">
        <f>E65+E66+E67</f>
        <v>347.92300000000006</v>
      </c>
      <c r="F63" s="19">
        <f>E63-D63</f>
        <v>-54.406999999999925</v>
      </c>
      <c r="G63" s="62">
        <f>E63/D63*100</f>
        <v>86.477021350632583</v>
      </c>
    </row>
    <row r="64" spans="1:7" x14ac:dyDescent="0.2">
      <c r="A64" s="21"/>
      <c r="B64" s="15" t="s">
        <v>9</v>
      </c>
      <c r="C64" s="23"/>
      <c r="D64" s="23"/>
      <c r="E64" s="23"/>
      <c r="F64" s="76"/>
      <c r="G64" s="77"/>
    </row>
    <row r="65" spans="1:9" ht="15" customHeight="1" x14ac:dyDescent="0.2">
      <c r="A65" s="21"/>
      <c r="B65" s="15" t="s">
        <v>10</v>
      </c>
      <c r="C65" s="24">
        <v>1369.91</v>
      </c>
      <c r="D65" s="24">
        <v>325.59300000000002</v>
      </c>
      <c r="E65" s="24">
        <v>304.74900000000002</v>
      </c>
      <c r="F65" s="22">
        <f t="shared" ref="F65:F73" si="9">E65-D65</f>
        <v>-20.843999999999994</v>
      </c>
      <c r="G65" s="25">
        <f t="shared" ref="G65:G73" si="10">E65/D65*100</f>
        <v>93.598142466207818</v>
      </c>
    </row>
    <row r="66" spans="1:9" ht="14.25" customHeight="1" x14ac:dyDescent="0.2">
      <c r="A66" s="21"/>
      <c r="B66" s="15" t="s">
        <v>15</v>
      </c>
      <c r="C66" s="24">
        <v>113.179</v>
      </c>
      <c r="D66" s="24">
        <v>35.341999999999999</v>
      </c>
      <c r="E66" s="24">
        <v>12.249000000000001</v>
      </c>
      <c r="F66" s="22">
        <f t="shared" si="9"/>
        <v>-23.092999999999996</v>
      </c>
      <c r="G66" s="25">
        <f t="shared" si="10"/>
        <v>34.65847999547281</v>
      </c>
    </row>
    <row r="67" spans="1:9" ht="15" customHeight="1" x14ac:dyDescent="0.2">
      <c r="A67" s="21"/>
      <c r="B67" s="15" t="s">
        <v>26</v>
      </c>
      <c r="C67" s="24">
        <v>280.45299999999997</v>
      </c>
      <c r="D67" s="24">
        <v>41.395000000000003</v>
      </c>
      <c r="E67" s="24">
        <v>30.925000000000001</v>
      </c>
      <c r="F67" s="22">
        <f t="shared" si="9"/>
        <v>-10.470000000000002</v>
      </c>
      <c r="G67" s="25">
        <f t="shared" si="10"/>
        <v>74.707090228288436</v>
      </c>
    </row>
    <row r="68" spans="1:9" ht="15" customHeight="1" x14ac:dyDescent="0.2">
      <c r="A68" s="34" t="s">
        <v>38</v>
      </c>
      <c r="B68" s="15" t="s">
        <v>19</v>
      </c>
      <c r="C68" s="24">
        <v>1333.328</v>
      </c>
      <c r="D68" s="24">
        <v>295.92599999999999</v>
      </c>
      <c r="E68" s="24">
        <v>253.63200000000001</v>
      </c>
      <c r="F68" s="22">
        <f t="shared" si="9"/>
        <v>-42.293999999999983</v>
      </c>
      <c r="G68" s="25">
        <f t="shared" si="10"/>
        <v>85.707913464852709</v>
      </c>
    </row>
    <row r="69" spans="1:9" ht="15" customHeight="1" x14ac:dyDescent="0.2">
      <c r="A69" s="34" t="s">
        <v>39</v>
      </c>
      <c r="B69" s="15" t="s">
        <v>20</v>
      </c>
      <c r="C69" s="24">
        <v>430.214</v>
      </c>
      <c r="D69" s="24">
        <v>106.404</v>
      </c>
      <c r="E69" s="24">
        <v>94.290999999999997</v>
      </c>
      <c r="F69" s="22">
        <f t="shared" si="9"/>
        <v>-12.113</v>
      </c>
      <c r="G69" s="25">
        <f t="shared" si="10"/>
        <v>88.616029472576216</v>
      </c>
    </row>
    <row r="70" spans="1:9" ht="17.25" customHeight="1" x14ac:dyDescent="0.2">
      <c r="A70" s="17" t="s">
        <v>40</v>
      </c>
      <c r="B70" s="36" t="s">
        <v>51</v>
      </c>
      <c r="C70" s="61">
        <f>C71+C72</f>
        <v>9072.9259999999995</v>
      </c>
      <c r="D70" s="61">
        <f>D71+D72</f>
        <v>4568.0259999999998</v>
      </c>
      <c r="E70" s="61">
        <f>E71+E72</f>
        <v>3199.6890000000003</v>
      </c>
      <c r="F70" s="19">
        <f t="shared" si="9"/>
        <v>-1368.3369999999995</v>
      </c>
      <c r="G70" s="62">
        <f t="shared" si="10"/>
        <v>70.045332491540108</v>
      </c>
    </row>
    <row r="71" spans="1:9" s="8" customFormat="1" ht="17.25" customHeight="1" x14ac:dyDescent="0.2">
      <c r="A71" s="92" t="s">
        <v>77</v>
      </c>
      <c r="B71" s="38" t="s">
        <v>78</v>
      </c>
      <c r="C71" s="24">
        <v>3502.5250000000001</v>
      </c>
      <c r="D71" s="24">
        <v>2872.5250000000001</v>
      </c>
      <c r="E71" s="24">
        <v>2268.0010000000002</v>
      </c>
      <c r="F71" s="22">
        <f t="shared" si="9"/>
        <v>-604.52399999999989</v>
      </c>
      <c r="G71" s="25">
        <f t="shared" si="10"/>
        <v>78.954961227491495</v>
      </c>
    </row>
    <row r="72" spans="1:9" ht="15" customHeight="1" x14ac:dyDescent="0.2">
      <c r="A72" s="92" t="s">
        <v>66</v>
      </c>
      <c r="B72" s="15" t="s">
        <v>67</v>
      </c>
      <c r="C72" s="24">
        <v>5570.4009999999998</v>
      </c>
      <c r="D72" s="24">
        <v>1695.501</v>
      </c>
      <c r="E72" s="24">
        <v>931.68799999999999</v>
      </c>
      <c r="F72" s="22">
        <f t="shared" si="9"/>
        <v>-763.81299999999999</v>
      </c>
      <c r="G72" s="25">
        <f t="shared" si="10"/>
        <v>54.950601621585591</v>
      </c>
    </row>
    <row r="73" spans="1:9" ht="15.75" customHeight="1" x14ac:dyDescent="0.2">
      <c r="A73" s="99" t="s">
        <v>68</v>
      </c>
      <c r="B73" s="83" t="s">
        <v>69</v>
      </c>
      <c r="C73" s="27">
        <f>C74</f>
        <v>5249.8</v>
      </c>
      <c r="D73" s="27">
        <f>D74</f>
        <v>50</v>
      </c>
      <c r="E73" s="27">
        <f>E74</f>
        <v>0</v>
      </c>
      <c r="F73" s="30">
        <f t="shared" si="9"/>
        <v>-50</v>
      </c>
      <c r="G73" s="46">
        <f t="shared" si="10"/>
        <v>0</v>
      </c>
    </row>
    <row r="74" spans="1:9" s="8" customFormat="1" ht="25.5" x14ac:dyDescent="0.2">
      <c r="A74" s="92" t="s">
        <v>79</v>
      </c>
      <c r="B74" s="15" t="s">
        <v>70</v>
      </c>
      <c r="C74" s="24">
        <v>5249.8</v>
      </c>
      <c r="D74" s="24">
        <v>50</v>
      </c>
      <c r="E74" s="24">
        <v>0</v>
      </c>
      <c r="F74" s="22">
        <f>E74-D74</f>
        <v>-50</v>
      </c>
      <c r="G74" s="25">
        <f>E74/D74*100</f>
        <v>0</v>
      </c>
    </row>
    <row r="75" spans="1:9" s="8" customFormat="1" ht="15" customHeight="1" x14ac:dyDescent="0.2">
      <c r="A75" s="85" t="s">
        <v>71</v>
      </c>
      <c r="B75" s="26" t="s">
        <v>72</v>
      </c>
      <c r="C75" s="27">
        <v>22</v>
      </c>
      <c r="D75" s="27">
        <v>22</v>
      </c>
      <c r="E75" s="27">
        <v>11.869</v>
      </c>
      <c r="F75" s="30">
        <f>E75-D75</f>
        <v>-10.131</v>
      </c>
      <c r="G75" s="46">
        <f>IF(D75=0,0,E75/D75*100)</f>
        <v>53.949999999999996</v>
      </c>
    </row>
    <row r="76" spans="1:9" x14ac:dyDescent="0.2">
      <c r="A76" s="85" t="s">
        <v>80</v>
      </c>
      <c r="B76" s="26" t="s">
        <v>52</v>
      </c>
      <c r="C76" s="27">
        <v>830</v>
      </c>
      <c r="D76" s="27">
        <v>0</v>
      </c>
      <c r="E76" s="27">
        <v>0</v>
      </c>
      <c r="F76" s="30">
        <f>E76-D76</f>
        <v>0</v>
      </c>
      <c r="G76" s="46" t="e">
        <f>E76/D76*100</f>
        <v>#DIV/0!</v>
      </c>
      <c r="I76" s="5"/>
    </row>
    <row r="77" spans="1:9" ht="25.5" x14ac:dyDescent="0.2">
      <c r="A77" s="85" t="s">
        <v>107</v>
      </c>
      <c r="B77" s="26" t="s">
        <v>108</v>
      </c>
      <c r="C77" s="27">
        <v>200</v>
      </c>
      <c r="D77" s="27">
        <v>200</v>
      </c>
      <c r="E77" s="27">
        <v>200</v>
      </c>
      <c r="F77" s="30">
        <f>E77-D77</f>
        <v>0</v>
      </c>
      <c r="G77" s="46">
        <f>E77/D77*100</f>
        <v>100</v>
      </c>
      <c r="I77" s="5"/>
    </row>
    <row r="78" spans="1:9" ht="17.25" customHeight="1" x14ac:dyDescent="0.2">
      <c r="A78" s="107" t="s">
        <v>2</v>
      </c>
      <c r="B78" s="108"/>
      <c r="C78" s="39">
        <f>C10+C15+C25+C38+C58+C63+C70+C73+C75+C76+C77</f>
        <v>132621.701</v>
      </c>
      <c r="D78" s="39">
        <f>D10+D15+D25+D38+D58+D63+D70+D73+D75+D76+D77</f>
        <v>39521.409999999996</v>
      </c>
      <c r="E78" s="39">
        <f>E10+E15+E25+E38+E58+E63+E70+E73+E75+E76+E77</f>
        <v>32896.892</v>
      </c>
      <c r="F78" s="40">
        <f>E78-D78</f>
        <v>-6624.5179999999964</v>
      </c>
      <c r="G78" s="20">
        <f>E78/D78*100</f>
        <v>83.238153699475816</v>
      </c>
    </row>
    <row r="79" spans="1:9" ht="19.5" customHeight="1" x14ac:dyDescent="0.2">
      <c r="A79" s="37"/>
      <c r="B79" s="60" t="s">
        <v>7</v>
      </c>
      <c r="C79" s="78"/>
      <c r="D79" s="82"/>
      <c r="E79" s="82"/>
      <c r="F79" s="78"/>
      <c r="G79" s="79"/>
    </row>
    <row r="80" spans="1:9" ht="15.75" x14ac:dyDescent="0.2">
      <c r="A80" s="34"/>
      <c r="B80" s="41" t="s">
        <v>4</v>
      </c>
      <c r="C80" s="42">
        <f>SUM(C81:C84)</f>
        <v>2949.86</v>
      </c>
      <c r="D80" s="42">
        <f>SUM(D81:D84)</f>
        <v>603.44799999999998</v>
      </c>
      <c r="E80" s="42">
        <f>SUM(E81:E84)</f>
        <v>603.44799999999998</v>
      </c>
      <c r="F80" s="43">
        <f t="shared" ref="F80:F86" si="11">E80-D80</f>
        <v>0</v>
      </c>
      <c r="G80" s="44">
        <f t="shared" ref="G80:G85" si="12">E80/D80*100</f>
        <v>100</v>
      </c>
    </row>
    <row r="81" spans="1:7" ht="15" x14ac:dyDescent="0.2">
      <c r="A81" s="34" t="s">
        <v>24</v>
      </c>
      <c r="B81" s="15" t="s">
        <v>47</v>
      </c>
      <c r="C81" s="35">
        <v>35</v>
      </c>
      <c r="D81" s="95">
        <v>3.3000000000000002E-2</v>
      </c>
      <c r="E81" s="35">
        <v>3.3000000000000002E-2</v>
      </c>
      <c r="F81" s="66">
        <f t="shared" si="11"/>
        <v>0</v>
      </c>
      <c r="G81" s="65">
        <f t="shared" si="12"/>
        <v>100</v>
      </c>
    </row>
    <row r="82" spans="1:7" ht="13.5" customHeight="1" x14ac:dyDescent="0.2">
      <c r="A82" s="34" t="s">
        <v>23</v>
      </c>
      <c r="B82" s="15" t="s">
        <v>3</v>
      </c>
      <c r="C82" s="35">
        <v>2884.56</v>
      </c>
      <c r="D82" s="95">
        <v>515.62900000000002</v>
      </c>
      <c r="E82" s="35">
        <v>515.62900000000002</v>
      </c>
      <c r="F82" s="66">
        <f t="shared" si="11"/>
        <v>0</v>
      </c>
      <c r="G82" s="65">
        <f t="shared" si="12"/>
        <v>100</v>
      </c>
    </row>
    <row r="83" spans="1:7" ht="13.5" customHeight="1" x14ac:dyDescent="0.2">
      <c r="A83" s="34" t="s">
        <v>33</v>
      </c>
      <c r="B83" s="15" t="s">
        <v>45</v>
      </c>
      <c r="C83" s="35">
        <v>30.3</v>
      </c>
      <c r="D83" s="95">
        <v>16.207000000000001</v>
      </c>
      <c r="E83" s="35">
        <v>16.207000000000001</v>
      </c>
      <c r="F83" s="66">
        <f>E83-D83</f>
        <v>0</v>
      </c>
      <c r="G83" s="65">
        <f>E83/D83*100</f>
        <v>100</v>
      </c>
    </row>
    <row r="84" spans="1:7" ht="15" x14ac:dyDescent="0.2">
      <c r="A84" s="34" t="s">
        <v>36</v>
      </c>
      <c r="B84" s="15" t="s">
        <v>46</v>
      </c>
      <c r="C84" s="35">
        <v>0</v>
      </c>
      <c r="D84" s="95">
        <v>71.578999999999994</v>
      </c>
      <c r="E84" s="35">
        <v>71.578999999999994</v>
      </c>
      <c r="F84" s="66">
        <f t="shared" si="11"/>
        <v>0</v>
      </c>
      <c r="G84" s="65">
        <f t="shared" si="12"/>
        <v>100</v>
      </c>
    </row>
    <row r="85" spans="1:7" ht="19.5" customHeight="1" x14ac:dyDescent="0.2">
      <c r="A85" s="34"/>
      <c r="B85" s="41" t="s">
        <v>14</v>
      </c>
      <c r="C85" s="42">
        <f>SUM(C86:C101)</f>
        <v>48922.446000000004</v>
      </c>
      <c r="D85" s="42">
        <f>SUM(D86:D101)</f>
        <v>7218.1629999999996</v>
      </c>
      <c r="E85" s="42">
        <f>SUM(E86:E101)</f>
        <v>575.74600000000009</v>
      </c>
      <c r="F85" s="43">
        <f t="shared" si="11"/>
        <v>-6642.4169999999995</v>
      </c>
      <c r="G85" s="44">
        <f t="shared" si="12"/>
        <v>7.9763507695794642</v>
      </c>
    </row>
    <row r="86" spans="1:7" s="86" customFormat="1" ht="15" customHeight="1" x14ac:dyDescent="0.2">
      <c r="A86" s="85" t="s">
        <v>24</v>
      </c>
      <c r="B86" s="26" t="s">
        <v>47</v>
      </c>
      <c r="C86" s="88">
        <v>156.173</v>
      </c>
      <c r="D86" s="88">
        <v>156.173</v>
      </c>
      <c r="E86" s="88">
        <v>139.673</v>
      </c>
      <c r="F86" s="45">
        <f t="shared" si="11"/>
        <v>-16.5</v>
      </c>
      <c r="G86" s="31">
        <f>IF(D86=0,0,E86/D86*100)</f>
        <v>89.434793466220157</v>
      </c>
    </row>
    <row r="87" spans="1:7" s="57" customFormat="1" ht="14.25" x14ac:dyDescent="0.2">
      <c r="A87" s="100" t="s">
        <v>23</v>
      </c>
      <c r="B87" s="87" t="s">
        <v>3</v>
      </c>
      <c r="C87" s="89">
        <v>5020.8280000000004</v>
      </c>
      <c r="D87" s="89">
        <v>74.915999999999997</v>
      </c>
      <c r="E87" s="89">
        <v>0</v>
      </c>
      <c r="F87" s="45">
        <f t="shared" ref="F87:F105" si="13">E87-D87</f>
        <v>-74.915999999999997</v>
      </c>
      <c r="G87" s="31">
        <f t="shared" ref="G87:G103" si="14">IF(D87=0,0,E87/D87*100)</f>
        <v>0</v>
      </c>
    </row>
    <row r="88" spans="1:7" s="57" customFormat="1" ht="14.25" x14ac:dyDescent="0.2">
      <c r="A88" s="100" t="s">
        <v>31</v>
      </c>
      <c r="B88" s="87" t="s">
        <v>49</v>
      </c>
      <c r="C88" s="89">
        <v>177.386</v>
      </c>
      <c r="D88" s="89">
        <v>177.386</v>
      </c>
      <c r="E88" s="89">
        <v>0</v>
      </c>
      <c r="F88" s="45">
        <f t="shared" si="13"/>
        <v>-177.386</v>
      </c>
      <c r="G88" s="31">
        <f>IF(D88=0,0,E88/D88*100)</f>
        <v>0</v>
      </c>
    </row>
    <row r="89" spans="1:7" s="57" customFormat="1" ht="18" customHeight="1" x14ac:dyDescent="0.2">
      <c r="A89" s="85" t="s">
        <v>36</v>
      </c>
      <c r="B89" s="26" t="s">
        <v>46</v>
      </c>
      <c r="C89" s="89">
        <v>249.98</v>
      </c>
      <c r="D89" s="89">
        <v>249.98</v>
      </c>
      <c r="E89" s="89">
        <v>249.97900000000001</v>
      </c>
      <c r="F89" s="45">
        <f t="shared" si="13"/>
        <v>-9.9999999997635314E-4</v>
      </c>
      <c r="G89" s="31">
        <f t="shared" si="14"/>
        <v>99.999599967997455</v>
      </c>
    </row>
    <row r="90" spans="1:7" s="57" customFormat="1" ht="18" customHeight="1" x14ac:dyDescent="0.2">
      <c r="A90" s="85" t="s">
        <v>77</v>
      </c>
      <c r="B90" s="26" t="s">
        <v>78</v>
      </c>
      <c r="C90" s="89">
        <v>3798.7660000000001</v>
      </c>
      <c r="D90" s="89">
        <v>198.76599999999999</v>
      </c>
      <c r="E90" s="89">
        <v>0</v>
      </c>
      <c r="F90" s="45">
        <f t="shared" si="13"/>
        <v>-198.76599999999999</v>
      </c>
      <c r="G90" s="31">
        <f>IF(D90=0,0,E90/D90*100)</f>
        <v>0</v>
      </c>
    </row>
    <row r="91" spans="1:7" s="57" customFormat="1" ht="15" customHeight="1" x14ac:dyDescent="0.2">
      <c r="A91" s="85" t="s">
        <v>66</v>
      </c>
      <c r="B91" s="58" t="s">
        <v>67</v>
      </c>
      <c r="C91" s="27">
        <v>2172.598</v>
      </c>
      <c r="D91" s="27">
        <v>646.95799999999997</v>
      </c>
      <c r="E91" s="27">
        <v>45.36</v>
      </c>
      <c r="F91" s="30">
        <f t="shared" si="13"/>
        <v>-601.59799999999996</v>
      </c>
      <c r="G91" s="31">
        <f t="shared" si="14"/>
        <v>7.0112743021958153</v>
      </c>
    </row>
    <row r="92" spans="1:7" ht="14.25" x14ac:dyDescent="0.2">
      <c r="A92" s="85" t="s">
        <v>73</v>
      </c>
      <c r="B92" s="58" t="s">
        <v>74</v>
      </c>
      <c r="C92" s="27">
        <v>5000</v>
      </c>
      <c r="D92" s="27">
        <v>0</v>
      </c>
      <c r="E92" s="27">
        <v>0</v>
      </c>
      <c r="F92" s="45">
        <f t="shared" si="13"/>
        <v>0</v>
      </c>
      <c r="G92" s="31">
        <f t="shared" si="14"/>
        <v>0</v>
      </c>
    </row>
    <row r="93" spans="1:7" ht="14.25" x14ac:dyDescent="0.2">
      <c r="A93" s="85" t="s">
        <v>82</v>
      </c>
      <c r="B93" s="58" t="s">
        <v>83</v>
      </c>
      <c r="C93" s="27">
        <v>2000</v>
      </c>
      <c r="D93" s="27">
        <v>66.986999999999995</v>
      </c>
      <c r="E93" s="27">
        <v>44.018999999999998</v>
      </c>
      <c r="F93" s="45">
        <f t="shared" si="13"/>
        <v>-22.967999999999996</v>
      </c>
      <c r="G93" s="31">
        <f t="shared" si="14"/>
        <v>65.712750235120254</v>
      </c>
    </row>
    <row r="94" spans="1:7" ht="14.25" x14ac:dyDescent="0.2">
      <c r="A94" s="85" t="s">
        <v>89</v>
      </c>
      <c r="B94" s="58" t="s">
        <v>90</v>
      </c>
      <c r="C94" s="27">
        <v>5000</v>
      </c>
      <c r="D94" s="27">
        <v>0</v>
      </c>
      <c r="E94" s="27">
        <v>0</v>
      </c>
      <c r="F94" s="45">
        <f t="shared" si="13"/>
        <v>0</v>
      </c>
      <c r="G94" s="31">
        <f t="shared" si="14"/>
        <v>0</v>
      </c>
    </row>
    <row r="95" spans="1:7" ht="14.25" x14ac:dyDescent="0.2">
      <c r="A95" s="85" t="s">
        <v>86</v>
      </c>
      <c r="B95" s="59" t="s">
        <v>91</v>
      </c>
      <c r="C95" s="27">
        <v>3600</v>
      </c>
      <c r="D95" s="27">
        <v>0</v>
      </c>
      <c r="E95" s="27">
        <v>0</v>
      </c>
      <c r="F95" s="45">
        <f t="shared" si="13"/>
        <v>0</v>
      </c>
      <c r="G95" s="31">
        <f>IF(D95=0,0,E95/D95*100)</f>
        <v>0</v>
      </c>
    </row>
    <row r="96" spans="1:7" ht="14.25" x14ac:dyDescent="0.2">
      <c r="A96" s="85" t="s">
        <v>102</v>
      </c>
      <c r="B96" s="59" t="s">
        <v>103</v>
      </c>
      <c r="C96" s="27">
        <v>203</v>
      </c>
      <c r="D96" s="27">
        <v>85</v>
      </c>
      <c r="E96" s="27">
        <v>0</v>
      </c>
      <c r="F96" s="45">
        <f t="shared" si="13"/>
        <v>-85</v>
      </c>
      <c r="G96" s="31">
        <f>IF(D96=0,0,E96/D96*100)</f>
        <v>0</v>
      </c>
    </row>
    <row r="97" spans="1:7" ht="25.5" x14ac:dyDescent="0.2">
      <c r="A97" s="85" t="s">
        <v>109</v>
      </c>
      <c r="B97" s="59" t="s">
        <v>111</v>
      </c>
      <c r="C97" s="27">
        <v>3468.5120000000002</v>
      </c>
      <c r="D97" s="27">
        <v>3468.5120000000002</v>
      </c>
      <c r="E97" s="27">
        <v>0</v>
      </c>
      <c r="F97" s="45">
        <f t="shared" si="13"/>
        <v>-3468.5120000000002</v>
      </c>
      <c r="G97" s="31">
        <f>IF(D97=0,0,E97/D97*100)</f>
        <v>0</v>
      </c>
    </row>
    <row r="98" spans="1:7" ht="14.25" x14ac:dyDescent="0.2">
      <c r="A98" s="85" t="s">
        <v>113</v>
      </c>
      <c r="B98" s="59" t="s">
        <v>114</v>
      </c>
      <c r="C98" s="27">
        <v>13171.418</v>
      </c>
      <c r="D98" s="27">
        <v>0</v>
      </c>
      <c r="E98" s="27">
        <v>0</v>
      </c>
      <c r="F98" s="45">
        <f t="shared" si="13"/>
        <v>0</v>
      </c>
      <c r="G98" s="31">
        <f>IF(D98=0,0,E98/D98*100)</f>
        <v>0</v>
      </c>
    </row>
    <row r="99" spans="1:7" ht="25.5" x14ac:dyDescent="0.2">
      <c r="A99" s="85" t="s">
        <v>79</v>
      </c>
      <c r="B99" s="59" t="s">
        <v>70</v>
      </c>
      <c r="C99" s="27">
        <v>1892.3</v>
      </c>
      <c r="D99" s="27">
        <v>132</v>
      </c>
      <c r="E99" s="27">
        <v>90.72</v>
      </c>
      <c r="F99" s="45">
        <f t="shared" si="13"/>
        <v>-41.28</v>
      </c>
      <c r="G99" s="31">
        <f t="shared" si="14"/>
        <v>68.72727272727272</v>
      </c>
    </row>
    <row r="100" spans="1:7" ht="25.5" x14ac:dyDescent="0.2">
      <c r="A100" s="85" t="s">
        <v>110</v>
      </c>
      <c r="B100" s="59" t="s">
        <v>112</v>
      </c>
      <c r="C100" s="27">
        <v>3000</v>
      </c>
      <c r="D100" s="27">
        <v>1950</v>
      </c>
      <c r="E100" s="27">
        <v>0</v>
      </c>
      <c r="F100" s="45">
        <f t="shared" si="13"/>
        <v>-1950</v>
      </c>
      <c r="G100" s="31">
        <f>IF(D100=0,0,E100/D100*100)</f>
        <v>0</v>
      </c>
    </row>
    <row r="101" spans="1:7" ht="14.25" x14ac:dyDescent="0.2">
      <c r="A101" s="85" t="s">
        <v>100</v>
      </c>
      <c r="B101" s="59" t="s">
        <v>101</v>
      </c>
      <c r="C101" s="27">
        <v>11.484999999999999</v>
      </c>
      <c r="D101" s="27">
        <v>11.484999999999999</v>
      </c>
      <c r="E101" s="27">
        <v>5.9950000000000001</v>
      </c>
      <c r="F101" s="45">
        <f t="shared" si="13"/>
        <v>-5.4899999999999993</v>
      </c>
      <c r="G101" s="31">
        <f t="shared" si="14"/>
        <v>52.198519808445795</v>
      </c>
    </row>
    <row r="102" spans="1:7" ht="15.75" customHeight="1" x14ac:dyDescent="0.2">
      <c r="A102" s="85" t="s">
        <v>75</v>
      </c>
      <c r="B102" s="58" t="s">
        <v>5</v>
      </c>
      <c r="C102" s="27">
        <v>45.4</v>
      </c>
      <c r="D102" s="27">
        <v>11.3</v>
      </c>
      <c r="E102" s="27">
        <v>0</v>
      </c>
      <c r="F102" s="45">
        <f t="shared" si="13"/>
        <v>-11.3</v>
      </c>
      <c r="G102" s="31">
        <f t="shared" si="14"/>
        <v>0</v>
      </c>
    </row>
    <row r="103" spans="1:7" ht="14.25" hidden="1" x14ac:dyDescent="0.2">
      <c r="A103" s="21"/>
      <c r="B103" s="59"/>
      <c r="C103" s="27"/>
      <c r="D103" s="27"/>
      <c r="E103" s="27"/>
      <c r="F103" s="80">
        <f t="shared" si="13"/>
        <v>0</v>
      </c>
      <c r="G103" s="31">
        <f t="shared" si="14"/>
        <v>0</v>
      </c>
    </row>
    <row r="104" spans="1:7" ht="16.5" customHeight="1" x14ac:dyDescent="0.2">
      <c r="A104" s="104" t="s">
        <v>6</v>
      </c>
      <c r="B104" s="104"/>
      <c r="C104" s="47">
        <f>C80+C85+C102</f>
        <v>51917.706000000006</v>
      </c>
      <c r="D104" s="47">
        <f>D80+D85+D102</f>
        <v>7832.9110000000001</v>
      </c>
      <c r="E104" s="47">
        <f>E80+E85+E102</f>
        <v>1179.194</v>
      </c>
      <c r="F104" s="43">
        <f t="shared" si="13"/>
        <v>-6653.7170000000006</v>
      </c>
      <c r="G104" s="44">
        <f>E104/D104*100</f>
        <v>15.054352079322744</v>
      </c>
    </row>
    <row r="105" spans="1:7" ht="18.75" customHeight="1" x14ac:dyDescent="0.2">
      <c r="A105" s="106" t="s">
        <v>8</v>
      </c>
      <c r="B105" s="106"/>
      <c r="C105" s="39">
        <f>C78+C104</f>
        <v>184539.40700000001</v>
      </c>
      <c r="D105" s="39">
        <f>D78+D104</f>
        <v>47354.320999999996</v>
      </c>
      <c r="E105" s="39">
        <f>E78+E104</f>
        <v>34076.086000000003</v>
      </c>
      <c r="F105" s="40">
        <f t="shared" si="13"/>
        <v>-13278.234999999993</v>
      </c>
      <c r="G105" s="20">
        <f>E105/D105*100</f>
        <v>71.959823898646974</v>
      </c>
    </row>
    <row r="106" spans="1:7" ht="0.75" hidden="1" customHeight="1" x14ac:dyDescent="0.25">
      <c r="A106" s="1"/>
      <c r="B106" s="2"/>
      <c r="C106" s="4"/>
      <c r="D106" s="4"/>
      <c r="E106" s="4"/>
      <c r="F106" s="13"/>
      <c r="G106" s="4"/>
    </row>
    <row r="107" spans="1:7" ht="21.75" customHeight="1" x14ac:dyDescent="0.25">
      <c r="A107" s="14"/>
      <c r="B107" s="103"/>
      <c r="C107" s="103"/>
      <c r="D107" s="103"/>
      <c r="E107" s="103"/>
      <c r="F107" s="103"/>
      <c r="G107" s="103"/>
    </row>
    <row r="108" spans="1:7" ht="14.25" customHeight="1" x14ac:dyDescent="0.25">
      <c r="A108" s="14"/>
      <c r="B108" s="16" t="s">
        <v>22</v>
      </c>
      <c r="C108" s="16"/>
      <c r="D108" s="16"/>
      <c r="E108" s="14" t="s">
        <v>104</v>
      </c>
      <c r="F108" s="14"/>
      <c r="G108" s="14"/>
    </row>
    <row r="109" spans="1:7" ht="12" customHeight="1" x14ac:dyDescent="0.2">
      <c r="A109" s="9"/>
      <c r="B109" s="9"/>
    </row>
    <row r="110" spans="1:7" x14ac:dyDescent="0.2">
      <c r="A110" s="9"/>
      <c r="B110" s="72" t="s">
        <v>92</v>
      </c>
    </row>
  </sheetData>
  <customSheetViews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6">
    <mergeCell ref="F1:G1"/>
    <mergeCell ref="B107:G107"/>
    <mergeCell ref="A104:B104"/>
    <mergeCell ref="A7:A8"/>
    <mergeCell ref="A105:B105"/>
    <mergeCell ref="A78:B78"/>
    <mergeCell ref="B7:B8"/>
    <mergeCell ref="C7:D7"/>
    <mergeCell ref="F7:F8"/>
    <mergeCell ref="G7:G8"/>
    <mergeCell ref="E7:E8"/>
    <mergeCell ref="F2:G2"/>
    <mergeCell ref="B6:G6"/>
    <mergeCell ref="A3:G3"/>
    <mergeCell ref="A4:G4"/>
    <mergeCell ref="A5:G5"/>
  </mergeCells>
  <phoneticPr fontId="0" type="noConversion"/>
  <printOptions horizontalCentered="1"/>
  <pageMargins left="0.15748031496062992" right="0.15748031496062992" top="0.43" bottom="0.15748031496062992" header="0.45" footer="0.15748031496062992"/>
  <pageSetup paperSize="9" scale="65" fitToHeight="2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2020-03-11T07:02:49Z</cp:lastPrinted>
  <dcterms:created xsi:type="dcterms:W3CDTF">2004-01-28T08:01:03Z</dcterms:created>
  <dcterms:modified xsi:type="dcterms:W3CDTF">2020-04-09T08:01:21Z</dcterms:modified>
</cp:coreProperties>
</file>